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135" yWindow="2805" windowWidth="20610" windowHeight="6660" activeTab="4"/>
  </bookViews>
  <sheets>
    <sheet name="Нулевое чтение" sheetId="2" r:id="rId1"/>
    <sheet name="Утверждение" sheetId="3" r:id="rId2"/>
    <sheet name="Поправка №1" sheetId="5" r:id="rId3"/>
    <sheet name="Поправка №2" sheetId="10" r:id="rId4"/>
    <sheet name="Поправка №3" sheetId="9" r:id="rId5"/>
  </sheets>
  <definedNames>
    <definedName name="_xlnm.Print_Titles" localSheetId="0">'Нулевое чтение'!$9:$11</definedName>
    <definedName name="_xlnm.Print_Titles" localSheetId="2">'Поправка №1'!$9:$11</definedName>
    <definedName name="_xlnm.Print_Titles" localSheetId="3">'Поправка №2'!$9:$11</definedName>
    <definedName name="_xlnm.Print_Titles" localSheetId="4">'Поправка №3'!$9:$11</definedName>
    <definedName name="_xlnm.Print_Titles" localSheetId="1">Утверждение!$9:$11</definedName>
  </definedNames>
  <calcPr calcId="144525"/>
</workbook>
</file>

<file path=xl/calcChain.xml><?xml version="1.0" encoding="utf-8"?>
<calcChain xmlns="http://schemas.openxmlformats.org/spreadsheetml/2006/main">
  <c r="E228" i="10" l="1"/>
  <c r="E227" i="10" s="1"/>
  <c r="D228" i="10"/>
  <c r="D227" i="10" s="1"/>
  <c r="C228" i="10"/>
  <c r="C227" i="10" s="1"/>
  <c r="C226" i="10"/>
  <c r="C225" i="10" s="1"/>
  <c r="E225" i="10"/>
  <c r="D225" i="10"/>
  <c r="E223" i="10"/>
  <c r="D223" i="10"/>
  <c r="C223" i="10"/>
  <c r="E221" i="10"/>
  <c r="D221" i="10"/>
  <c r="C221" i="10"/>
  <c r="E219" i="10"/>
  <c r="D219" i="10"/>
  <c r="C219" i="10"/>
  <c r="E217" i="10"/>
  <c r="D217" i="10"/>
  <c r="C217" i="10"/>
  <c r="E215" i="10"/>
  <c r="D215" i="10"/>
  <c r="D214" i="10" s="1"/>
  <c r="C215" i="10"/>
  <c r="E214" i="10"/>
  <c r="C213" i="10"/>
  <c r="E212" i="10"/>
  <c r="D212" i="10"/>
  <c r="C212" i="10"/>
  <c r="E210" i="10"/>
  <c r="D210" i="10"/>
  <c r="C210" i="10"/>
  <c r="E208" i="10"/>
  <c r="D208" i="10"/>
  <c r="C208" i="10"/>
  <c r="E206" i="10"/>
  <c r="D206" i="10"/>
  <c r="C206" i="10"/>
  <c r="E205" i="10"/>
  <c r="E204" i="10" s="1"/>
  <c r="D205" i="10"/>
  <c r="D204" i="10" s="1"/>
  <c r="C205" i="10"/>
  <c r="C204" i="10" s="1"/>
  <c r="C203" i="10"/>
  <c r="C202" i="10" s="1"/>
  <c r="E202" i="10"/>
  <c r="D202" i="10"/>
  <c r="E200" i="10"/>
  <c r="D200" i="10"/>
  <c r="C200" i="10"/>
  <c r="E198" i="10"/>
  <c r="D198" i="10"/>
  <c r="C198" i="10"/>
  <c r="C197" i="10"/>
  <c r="E196" i="10"/>
  <c r="D196" i="10"/>
  <c r="C196" i="10"/>
  <c r="E194" i="10"/>
  <c r="D194" i="10"/>
  <c r="C194" i="10"/>
  <c r="E192" i="10"/>
  <c r="D192" i="10"/>
  <c r="C192" i="10"/>
  <c r="E190" i="10"/>
  <c r="D190" i="10"/>
  <c r="C190" i="10"/>
  <c r="E188" i="10"/>
  <c r="D188" i="10"/>
  <c r="C188" i="10"/>
  <c r="E186" i="10"/>
  <c r="D186" i="10"/>
  <c r="C186" i="10"/>
  <c r="E184" i="10"/>
  <c r="D184" i="10"/>
  <c r="C184" i="10"/>
  <c r="E182" i="10"/>
  <c r="D182" i="10"/>
  <c r="C182" i="10"/>
  <c r="E180" i="10"/>
  <c r="D180" i="10"/>
  <c r="C180" i="10"/>
  <c r="E178" i="10"/>
  <c r="D178" i="10"/>
  <c r="C178" i="10"/>
  <c r="C177" i="10"/>
  <c r="E176" i="10"/>
  <c r="D176" i="10"/>
  <c r="C176" i="10"/>
  <c r="E174" i="10"/>
  <c r="D174" i="10"/>
  <c r="C174" i="10"/>
  <c r="E172" i="10"/>
  <c r="E171" i="10" s="1"/>
  <c r="D172" i="10"/>
  <c r="C172" i="10"/>
  <c r="D170" i="10"/>
  <c r="D169" i="10" s="1"/>
  <c r="D126" i="10" s="1"/>
  <c r="C170" i="10"/>
  <c r="C169" i="10" s="1"/>
  <c r="E169" i="10"/>
  <c r="E167" i="10"/>
  <c r="D167" i="10"/>
  <c r="C167" i="10"/>
  <c r="E165" i="10"/>
  <c r="D165" i="10"/>
  <c r="C165" i="10"/>
  <c r="E163" i="10"/>
  <c r="D163" i="10"/>
  <c r="C163" i="10"/>
  <c r="D162" i="10"/>
  <c r="E161" i="10"/>
  <c r="D161" i="10"/>
  <c r="C161" i="10"/>
  <c r="E159" i="10"/>
  <c r="D159" i="10"/>
  <c r="C159" i="10"/>
  <c r="E157" i="10"/>
  <c r="D157" i="10"/>
  <c r="E155" i="10"/>
  <c r="D155" i="10"/>
  <c r="C155" i="10"/>
  <c r="E153" i="10"/>
  <c r="D153" i="10"/>
  <c r="C153" i="10"/>
  <c r="C152" i="10"/>
  <c r="E151" i="10"/>
  <c r="D151" i="10"/>
  <c r="C151" i="10"/>
  <c r="E149" i="10"/>
  <c r="D149" i="10"/>
  <c r="C149" i="10"/>
  <c r="E147" i="10"/>
  <c r="D147" i="10"/>
  <c r="C147" i="10"/>
  <c r="E145" i="10"/>
  <c r="D145" i="10"/>
  <c r="C145" i="10"/>
  <c r="E143" i="10"/>
  <c r="D143" i="10"/>
  <c r="C143" i="10"/>
  <c r="E141" i="10"/>
  <c r="D141" i="10"/>
  <c r="C141" i="10"/>
  <c r="E139" i="10"/>
  <c r="D139" i="10"/>
  <c r="C139" i="10"/>
  <c r="E137" i="10"/>
  <c r="D137" i="10"/>
  <c r="C137" i="10"/>
  <c r="E135" i="10"/>
  <c r="D135" i="10"/>
  <c r="C135" i="10"/>
  <c r="E133" i="10"/>
  <c r="D133" i="10"/>
  <c r="C133" i="10"/>
  <c r="E131" i="10"/>
  <c r="D131" i="10"/>
  <c r="C131" i="10"/>
  <c r="C130" i="10"/>
  <c r="E129" i="10"/>
  <c r="E126" i="10" s="1"/>
  <c r="D129" i="10"/>
  <c r="C129" i="10"/>
  <c r="C128" i="10"/>
  <c r="C127" i="10" s="1"/>
  <c r="E127" i="10"/>
  <c r="D127" i="10"/>
  <c r="E124" i="10"/>
  <c r="D124" i="10"/>
  <c r="C124" i="10"/>
  <c r="E122" i="10"/>
  <c r="D122" i="10"/>
  <c r="D121" i="10" s="1"/>
  <c r="C122" i="10"/>
  <c r="C121" i="10" s="1"/>
  <c r="E121" i="10"/>
  <c r="E117" i="10"/>
  <c r="D117" i="10"/>
  <c r="D116" i="10" s="1"/>
  <c r="C117" i="10"/>
  <c r="C116" i="10" s="1"/>
  <c r="E116" i="10"/>
  <c r="C114" i="10"/>
  <c r="C111" i="10"/>
  <c r="C110" i="10"/>
  <c r="C108" i="10"/>
  <c r="C106" i="10"/>
  <c r="C104" i="10"/>
  <c r="C102" i="10"/>
  <c r="C100" i="10"/>
  <c r="C98" i="10"/>
  <c r="C96" i="10"/>
  <c r="C94" i="10"/>
  <c r="E91" i="10"/>
  <c r="D91" i="10"/>
  <c r="C91" i="10"/>
  <c r="C87" i="10" s="1"/>
  <c r="E89" i="10"/>
  <c r="E88" i="10" s="1"/>
  <c r="D89" i="10"/>
  <c r="D88" i="10" s="1"/>
  <c r="C89" i="10"/>
  <c r="C88" i="10"/>
  <c r="E87" i="10"/>
  <c r="D87" i="10"/>
  <c r="E84" i="10"/>
  <c r="D84" i="10"/>
  <c r="C84" i="10"/>
  <c r="C83" i="10" s="1"/>
  <c r="E83" i="10"/>
  <c r="D83" i="10"/>
  <c r="E81" i="10"/>
  <c r="D81" i="10"/>
  <c r="C81" i="10"/>
  <c r="E78" i="10"/>
  <c r="E77" i="10" s="1"/>
  <c r="D78" i="10"/>
  <c r="D77" i="10" s="1"/>
  <c r="D70" i="10" s="1"/>
  <c r="C78" i="10"/>
  <c r="C77" i="10"/>
  <c r="E75" i="10"/>
  <c r="E71" i="10" s="1"/>
  <c r="D75" i="10"/>
  <c r="C75" i="10"/>
  <c r="E72" i="10"/>
  <c r="D72" i="10"/>
  <c r="C72" i="10"/>
  <c r="C71" i="10" s="1"/>
  <c r="C70" i="10" s="1"/>
  <c r="D71" i="10"/>
  <c r="E68" i="10"/>
  <c r="E65" i="10" s="1"/>
  <c r="E64" i="10" s="1"/>
  <c r="D68" i="10"/>
  <c r="C68" i="10"/>
  <c r="C67" i="10"/>
  <c r="D65" i="10"/>
  <c r="D64" i="10" s="1"/>
  <c r="C65" i="10"/>
  <c r="C64" i="10" s="1"/>
  <c r="E62" i="10"/>
  <c r="D62" i="10"/>
  <c r="C62" i="10"/>
  <c r="E60" i="10"/>
  <c r="D60" i="10"/>
  <c r="C60" i="10"/>
  <c r="E58" i="10"/>
  <c r="D58" i="10"/>
  <c r="D57" i="10" s="1"/>
  <c r="D56" i="10" s="1"/>
  <c r="D55" i="10" s="1"/>
  <c r="C58" i="10"/>
  <c r="C57" i="10" s="1"/>
  <c r="C56" i="10" s="1"/>
  <c r="C55" i="10" s="1"/>
  <c r="E57" i="10"/>
  <c r="E56" i="10" s="1"/>
  <c r="E55" i="10" s="1"/>
  <c r="E51" i="10"/>
  <c r="D51" i="10"/>
  <c r="C51" i="10"/>
  <c r="E48" i="10"/>
  <c r="D48" i="10"/>
  <c r="D47" i="10" s="1"/>
  <c r="C48" i="10"/>
  <c r="C47" i="10" s="1"/>
  <c r="E47" i="10"/>
  <c r="E44" i="10"/>
  <c r="D44" i="10"/>
  <c r="C44" i="10"/>
  <c r="E43" i="10"/>
  <c r="E40" i="10"/>
  <c r="D40" i="10"/>
  <c r="D39" i="10" s="1"/>
  <c r="C40" i="10"/>
  <c r="C39" i="10" s="1"/>
  <c r="E39" i="10"/>
  <c r="E37" i="10"/>
  <c r="D37" i="10"/>
  <c r="D29" i="10" s="1"/>
  <c r="C37" i="10"/>
  <c r="E35" i="10"/>
  <c r="D35" i="10"/>
  <c r="C35" i="10"/>
  <c r="C34" i="10"/>
  <c r="E33" i="10"/>
  <c r="D33" i="10"/>
  <c r="D30" i="10" s="1"/>
  <c r="C33" i="10"/>
  <c r="C32" i="10"/>
  <c r="E31" i="10"/>
  <c r="D31" i="10"/>
  <c r="C31" i="10"/>
  <c r="C30" i="10" s="1"/>
  <c r="E30" i="10"/>
  <c r="E29" i="10" s="1"/>
  <c r="E27" i="10"/>
  <c r="E20" i="10" s="1"/>
  <c r="E19" i="10" s="1"/>
  <c r="E243" i="10" s="1"/>
  <c r="D27" i="10"/>
  <c r="C27" i="10"/>
  <c r="E25" i="10"/>
  <c r="D25" i="10"/>
  <c r="C25" i="10"/>
  <c r="E23" i="10"/>
  <c r="D23" i="10"/>
  <c r="C23" i="10"/>
  <c r="E21" i="10"/>
  <c r="D21" i="10"/>
  <c r="C21" i="10"/>
  <c r="C20" i="10" s="1"/>
  <c r="C19" i="10" s="1"/>
  <c r="D20" i="10"/>
  <c r="D19" i="10" s="1"/>
  <c r="D243" i="10" s="1"/>
  <c r="C17" i="10"/>
  <c r="C16" i="10" s="1"/>
  <c r="C15" i="10" s="1"/>
  <c r="E16" i="10"/>
  <c r="E15" i="10" s="1"/>
  <c r="D16" i="10"/>
  <c r="D15" i="10"/>
  <c r="C243" i="10" l="1"/>
  <c r="C29" i="10"/>
  <c r="E54" i="10"/>
  <c r="C120" i="10"/>
  <c r="C119" i="10" s="1"/>
  <c r="C126" i="10"/>
  <c r="C14" i="10"/>
  <c r="C54" i="10"/>
  <c r="E120" i="10"/>
  <c r="E119" i="10" s="1"/>
  <c r="C43" i="10"/>
  <c r="C13" i="10" s="1"/>
  <c r="C230" i="10" s="1"/>
  <c r="D54" i="10"/>
  <c r="E70" i="10"/>
  <c r="C171" i="10"/>
  <c r="E13" i="10"/>
  <c r="E230" i="10" s="1"/>
  <c r="E14" i="10"/>
  <c r="D43" i="10"/>
  <c r="D14" i="10" s="1"/>
  <c r="D171" i="10"/>
  <c r="D120" i="10" s="1"/>
  <c r="D119" i="10" s="1"/>
  <c r="C214" i="10"/>
  <c r="C237" i="10" l="1"/>
  <c r="C238" i="10" s="1"/>
  <c r="C235" i="10"/>
  <c r="D13" i="10"/>
  <c r="D230" i="10" s="1"/>
  <c r="E237" i="10"/>
  <c r="E238" i="10" s="1"/>
  <c r="E235" i="10"/>
  <c r="D237" i="10" l="1"/>
  <c r="D238" i="10" s="1"/>
  <c r="D235" i="10"/>
  <c r="E228" i="9" l="1"/>
  <c r="E227" i="9" s="1"/>
  <c r="D228" i="9"/>
  <c r="D227" i="9" s="1"/>
  <c r="C228" i="9"/>
  <c r="C227" i="9" s="1"/>
  <c r="C226" i="9"/>
  <c r="C225" i="9" s="1"/>
  <c r="E225" i="9"/>
  <c r="E214" i="9" s="1"/>
  <c r="D225" i="9"/>
  <c r="E223" i="9"/>
  <c r="D223" i="9"/>
  <c r="C223" i="9"/>
  <c r="E221" i="9"/>
  <c r="D221" i="9"/>
  <c r="C221" i="9"/>
  <c r="E219" i="9"/>
  <c r="D219" i="9"/>
  <c r="C219" i="9"/>
  <c r="E217" i="9"/>
  <c r="D217" i="9"/>
  <c r="C217" i="9"/>
  <c r="E215" i="9"/>
  <c r="D215" i="9"/>
  <c r="C215" i="9"/>
  <c r="C214" i="9" s="1"/>
  <c r="D214" i="9"/>
  <c r="C213" i="9"/>
  <c r="E212" i="9"/>
  <c r="D212" i="9"/>
  <c r="C212" i="9"/>
  <c r="E210" i="9"/>
  <c r="D210" i="9"/>
  <c r="C210" i="9"/>
  <c r="E208" i="9"/>
  <c r="D208" i="9"/>
  <c r="C208" i="9"/>
  <c r="E206" i="9"/>
  <c r="D206" i="9"/>
  <c r="C206" i="9"/>
  <c r="E205" i="9"/>
  <c r="D205" i="9"/>
  <c r="D204" i="9" s="1"/>
  <c r="C205" i="9"/>
  <c r="C204" i="9" s="1"/>
  <c r="E204" i="9"/>
  <c r="C203" i="9"/>
  <c r="E202" i="9"/>
  <c r="D202" i="9"/>
  <c r="C202" i="9"/>
  <c r="E200" i="9"/>
  <c r="D200" i="9"/>
  <c r="C200" i="9"/>
  <c r="E198" i="9"/>
  <c r="D198" i="9"/>
  <c r="C198" i="9"/>
  <c r="C197" i="9"/>
  <c r="E196" i="9"/>
  <c r="D196" i="9"/>
  <c r="C196" i="9"/>
  <c r="E194" i="9"/>
  <c r="D194" i="9"/>
  <c r="C194" i="9"/>
  <c r="E192" i="9"/>
  <c r="D192" i="9"/>
  <c r="C192" i="9"/>
  <c r="E190" i="9"/>
  <c r="D190" i="9"/>
  <c r="C190" i="9"/>
  <c r="E188" i="9"/>
  <c r="D188" i="9"/>
  <c r="C188" i="9"/>
  <c r="E186" i="9"/>
  <c r="D186" i="9"/>
  <c r="C186" i="9"/>
  <c r="E184" i="9"/>
  <c r="D184" i="9"/>
  <c r="C184" i="9"/>
  <c r="E182" i="9"/>
  <c r="D182" i="9"/>
  <c r="C182" i="9"/>
  <c r="E180" i="9"/>
  <c r="D180" i="9"/>
  <c r="C180" i="9"/>
  <c r="E178" i="9"/>
  <c r="E171" i="9" s="1"/>
  <c r="D178" i="9"/>
  <c r="C178" i="9"/>
  <c r="C177" i="9"/>
  <c r="E176" i="9"/>
  <c r="D176" i="9"/>
  <c r="C176" i="9"/>
  <c r="E174" i="9"/>
  <c r="D174" i="9"/>
  <c r="C174" i="9"/>
  <c r="E172" i="9"/>
  <c r="D172" i="9"/>
  <c r="C172" i="9"/>
  <c r="D170" i="9"/>
  <c r="C170" i="9"/>
  <c r="C169" i="9" s="1"/>
  <c r="E169" i="9"/>
  <c r="D169" i="9"/>
  <c r="E167" i="9"/>
  <c r="D167" i="9"/>
  <c r="C167" i="9"/>
  <c r="E165" i="9"/>
  <c r="D165" i="9"/>
  <c r="C165" i="9"/>
  <c r="E163" i="9"/>
  <c r="D163" i="9"/>
  <c r="C163" i="9"/>
  <c r="D162" i="9"/>
  <c r="D161" i="9" s="1"/>
  <c r="E161" i="9"/>
  <c r="C161" i="9"/>
  <c r="E159" i="9"/>
  <c r="D159" i="9"/>
  <c r="C159" i="9"/>
  <c r="E157" i="9"/>
  <c r="D157" i="9"/>
  <c r="E155" i="9"/>
  <c r="D155" i="9"/>
  <c r="C155" i="9"/>
  <c r="E153" i="9"/>
  <c r="D153" i="9"/>
  <c r="C153" i="9"/>
  <c r="C152" i="9"/>
  <c r="E151" i="9"/>
  <c r="D151" i="9"/>
  <c r="C151" i="9"/>
  <c r="E149" i="9"/>
  <c r="D149" i="9"/>
  <c r="C149" i="9"/>
  <c r="E147" i="9"/>
  <c r="D147" i="9"/>
  <c r="C147" i="9"/>
  <c r="E145" i="9"/>
  <c r="D145" i="9"/>
  <c r="C145" i="9"/>
  <c r="E143" i="9"/>
  <c r="D143" i="9"/>
  <c r="C143" i="9"/>
  <c r="E141" i="9"/>
  <c r="D141" i="9"/>
  <c r="C141" i="9"/>
  <c r="E139" i="9"/>
  <c r="D139" i="9"/>
  <c r="C139" i="9"/>
  <c r="E137" i="9"/>
  <c r="D137" i="9"/>
  <c r="C137" i="9"/>
  <c r="E135" i="9"/>
  <c r="D135" i="9"/>
  <c r="C135" i="9"/>
  <c r="E133" i="9"/>
  <c r="D133" i="9"/>
  <c r="C133" i="9"/>
  <c r="E131" i="9"/>
  <c r="D131" i="9"/>
  <c r="C131" i="9"/>
  <c r="C130" i="9"/>
  <c r="C129" i="9" s="1"/>
  <c r="C126" i="9" s="1"/>
  <c r="E129" i="9"/>
  <c r="E126" i="9" s="1"/>
  <c r="D129" i="9"/>
  <c r="C128" i="9"/>
  <c r="C127" i="9" s="1"/>
  <c r="E127" i="9"/>
  <c r="D127" i="9"/>
  <c r="E124" i="9"/>
  <c r="D124" i="9"/>
  <c r="C124" i="9"/>
  <c r="E122" i="9"/>
  <c r="D122" i="9"/>
  <c r="C122" i="9"/>
  <c r="C121" i="9" s="1"/>
  <c r="E121" i="9"/>
  <c r="D121" i="9"/>
  <c r="E117" i="9"/>
  <c r="D117" i="9"/>
  <c r="C117" i="9"/>
  <c r="C116" i="9" s="1"/>
  <c r="E116" i="9"/>
  <c r="D116" i="9"/>
  <c r="C114" i="9"/>
  <c r="C111" i="9"/>
  <c r="C110" i="9"/>
  <c r="C108" i="9"/>
  <c r="C87" i="9" s="1"/>
  <c r="C106" i="9"/>
  <c r="C104" i="9"/>
  <c r="C102" i="9"/>
  <c r="C100" i="9"/>
  <c r="C98" i="9"/>
  <c r="C96" i="9"/>
  <c r="C94" i="9"/>
  <c r="E91" i="9"/>
  <c r="D91" i="9"/>
  <c r="C91" i="9"/>
  <c r="E89" i="9"/>
  <c r="E88" i="9" s="1"/>
  <c r="D89" i="9"/>
  <c r="D88" i="9" s="1"/>
  <c r="C89" i="9"/>
  <c r="C88" i="9" s="1"/>
  <c r="E87" i="9"/>
  <c r="D87" i="9"/>
  <c r="C86" i="9"/>
  <c r="C85" i="9"/>
  <c r="E84" i="9"/>
  <c r="D84" i="9"/>
  <c r="D83" i="9" s="1"/>
  <c r="C84" i="9"/>
  <c r="C83" i="9" s="1"/>
  <c r="E83" i="9"/>
  <c r="E81" i="9"/>
  <c r="D81" i="9"/>
  <c r="C81" i="9"/>
  <c r="C80" i="9"/>
  <c r="C78" i="9" s="1"/>
  <c r="C77" i="9" s="1"/>
  <c r="C79" i="9"/>
  <c r="E78" i="9"/>
  <c r="D78" i="9"/>
  <c r="E77" i="9"/>
  <c r="D77" i="9"/>
  <c r="E75" i="9"/>
  <c r="D75" i="9"/>
  <c r="C75" i="9"/>
  <c r="E72" i="9"/>
  <c r="E71" i="9" s="1"/>
  <c r="E70" i="9" s="1"/>
  <c r="D72" i="9"/>
  <c r="D71" i="9" s="1"/>
  <c r="C72" i="9"/>
  <c r="C71" i="9"/>
  <c r="E68" i="9"/>
  <c r="D68" i="9"/>
  <c r="C68" i="9"/>
  <c r="C67" i="9"/>
  <c r="C65" i="9" s="1"/>
  <c r="C64" i="9" s="1"/>
  <c r="E65" i="9"/>
  <c r="E64" i="9" s="1"/>
  <c r="D65" i="9"/>
  <c r="D64" i="9"/>
  <c r="C63" i="9"/>
  <c r="C62" i="9" s="1"/>
  <c r="E62" i="9"/>
  <c r="D62" i="9"/>
  <c r="E60" i="9"/>
  <c r="D60" i="9"/>
  <c r="C60" i="9"/>
  <c r="E58" i="9"/>
  <c r="D58" i="9"/>
  <c r="C58" i="9"/>
  <c r="E57" i="9"/>
  <c r="E56" i="9" s="1"/>
  <c r="E55" i="9" s="1"/>
  <c r="E54" i="9" s="1"/>
  <c r="D57" i="9"/>
  <c r="D56" i="9" s="1"/>
  <c r="D55" i="9" s="1"/>
  <c r="C57" i="9"/>
  <c r="E51" i="9"/>
  <c r="D51" i="9"/>
  <c r="C51" i="9"/>
  <c r="E48" i="9"/>
  <c r="D48" i="9"/>
  <c r="C48" i="9"/>
  <c r="E47" i="9"/>
  <c r="E43" i="9" s="1"/>
  <c r="D47" i="9"/>
  <c r="C47" i="9"/>
  <c r="E44" i="9"/>
  <c r="D44" i="9"/>
  <c r="C44" i="9"/>
  <c r="D43" i="9"/>
  <c r="C43" i="9"/>
  <c r="C41" i="9"/>
  <c r="E40" i="9"/>
  <c r="D40" i="9"/>
  <c r="C40" i="9"/>
  <c r="C39" i="9" s="1"/>
  <c r="E39" i="9"/>
  <c r="D39" i="9"/>
  <c r="E37" i="9"/>
  <c r="D37" i="9"/>
  <c r="C37" i="9"/>
  <c r="E35" i="9"/>
  <c r="E29" i="9" s="1"/>
  <c r="D35" i="9"/>
  <c r="D29" i="9" s="1"/>
  <c r="C35" i="9"/>
  <c r="C34" i="9"/>
  <c r="E33" i="9"/>
  <c r="D33" i="9"/>
  <c r="C33" i="9"/>
  <c r="C32" i="9"/>
  <c r="C31" i="9" s="1"/>
  <c r="C30" i="9" s="1"/>
  <c r="E31" i="9"/>
  <c r="D31" i="9"/>
  <c r="E30" i="9"/>
  <c r="D30" i="9"/>
  <c r="E27" i="9"/>
  <c r="D27" i="9"/>
  <c r="D20" i="9" s="1"/>
  <c r="D19" i="9" s="1"/>
  <c r="D243" i="9" s="1"/>
  <c r="C27" i="9"/>
  <c r="E25" i="9"/>
  <c r="D25" i="9"/>
  <c r="C25" i="9"/>
  <c r="E23" i="9"/>
  <c r="D23" i="9"/>
  <c r="C23" i="9"/>
  <c r="E21" i="9"/>
  <c r="D21" i="9"/>
  <c r="C21" i="9"/>
  <c r="E20" i="9"/>
  <c r="E19" i="9" s="1"/>
  <c r="E243" i="9" s="1"/>
  <c r="C20" i="9"/>
  <c r="C19" i="9" s="1"/>
  <c r="C243" i="9" s="1"/>
  <c r="C17" i="9"/>
  <c r="C16" i="9" s="1"/>
  <c r="C15" i="9" s="1"/>
  <c r="E16" i="9"/>
  <c r="E15" i="9" s="1"/>
  <c r="D16" i="9"/>
  <c r="D15" i="9" s="1"/>
  <c r="C56" i="9" l="1"/>
  <c r="C55" i="9" s="1"/>
  <c r="C54" i="9" s="1"/>
  <c r="E120" i="9"/>
  <c r="E119" i="9" s="1"/>
  <c r="D54" i="9"/>
  <c r="C70" i="9"/>
  <c r="D14" i="9"/>
  <c r="C171" i="9"/>
  <c r="C120" i="9" s="1"/>
  <c r="C119" i="9" s="1"/>
  <c r="E13" i="9"/>
  <c r="E230" i="9" s="1"/>
  <c r="E14" i="9"/>
  <c r="D70" i="9"/>
  <c r="D13" i="9" s="1"/>
  <c r="D230" i="9" s="1"/>
  <c r="D171" i="9"/>
  <c r="C29" i="9"/>
  <c r="C14" i="9" s="1"/>
  <c r="D126" i="9"/>
  <c r="D120" i="9" s="1"/>
  <c r="D119" i="9" s="1"/>
  <c r="D237" i="9" l="1"/>
  <c r="D238" i="9" s="1"/>
  <c r="D235" i="9"/>
  <c r="E237" i="9"/>
  <c r="E238" i="9" s="1"/>
  <c r="E235" i="9"/>
  <c r="C13" i="9"/>
  <c r="C230" i="9" s="1"/>
  <c r="C237" i="9" l="1"/>
  <c r="C238" i="9" s="1"/>
  <c r="C235" i="9"/>
  <c r="E227" i="5" l="1"/>
  <c r="D227" i="5"/>
  <c r="D226" i="5" s="1"/>
  <c r="C227" i="5"/>
  <c r="E226" i="5"/>
  <c r="C226" i="5"/>
  <c r="C225" i="5"/>
  <c r="E224" i="5"/>
  <c r="D224" i="5"/>
  <c r="C224" i="5"/>
  <c r="E222" i="5"/>
  <c r="D222" i="5"/>
  <c r="C222" i="5"/>
  <c r="E220" i="5"/>
  <c r="D220" i="5"/>
  <c r="C220" i="5"/>
  <c r="E218" i="5"/>
  <c r="D218" i="5"/>
  <c r="C218" i="5"/>
  <c r="E216" i="5"/>
  <c r="D216" i="5"/>
  <c r="C216" i="5"/>
  <c r="E214" i="5"/>
  <c r="D214" i="5"/>
  <c r="D213" i="5" s="1"/>
  <c r="C214" i="5"/>
  <c r="E213" i="5"/>
  <c r="C213" i="5"/>
  <c r="E211" i="5"/>
  <c r="D211" i="5"/>
  <c r="C211" i="5"/>
  <c r="E209" i="5"/>
  <c r="D209" i="5"/>
  <c r="C209" i="5"/>
  <c r="E207" i="5"/>
  <c r="D207" i="5"/>
  <c r="C207" i="5"/>
  <c r="E205" i="5"/>
  <c r="D205" i="5"/>
  <c r="C205" i="5"/>
  <c r="E204" i="5"/>
  <c r="D204" i="5"/>
  <c r="D203" i="5" s="1"/>
  <c r="C204" i="5"/>
  <c r="E203" i="5"/>
  <c r="C203" i="5"/>
  <c r="C202" i="5"/>
  <c r="E201" i="5"/>
  <c r="D201" i="5"/>
  <c r="C201" i="5"/>
  <c r="E199" i="5"/>
  <c r="D199" i="5"/>
  <c r="C199" i="5"/>
  <c r="E197" i="5"/>
  <c r="D197" i="5"/>
  <c r="C197" i="5"/>
  <c r="E195" i="5"/>
  <c r="D195" i="5"/>
  <c r="C195" i="5"/>
  <c r="E193" i="5"/>
  <c r="D193" i="5"/>
  <c r="C193" i="5"/>
  <c r="E191" i="5"/>
  <c r="D191" i="5"/>
  <c r="C191" i="5"/>
  <c r="E189" i="5"/>
  <c r="D189" i="5"/>
  <c r="C189" i="5"/>
  <c r="E187" i="5"/>
  <c r="D187" i="5"/>
  <c r="C187" i="5"/>
  <c r="E185" i="5"/>
  <c r="D185" i="5"/>
  <c r="C185" i="5"/>
  <c r="E183" i="5"/>
  <c r="D183" i="5"/>
  <c r="C183" i="5"/>
  <c r="E181" i="5"/>
  <c r="D181" i="5"/>
  <c r="C181" i="5"/>
  <c r="E179" i="5"/>
  <c r="D179" i="5"/>
  <c r="C179" i="5"/>
  <c r="E177" i="5"/>
  <c r="D177" i="5"/>
  <c r="C177" i="5"/>
  <c r="C176" i="5"/>
  <c r="E175" i="5"/>
  <c r="D175" i="5"/>
  <c r="C175" i="5"/>
  <c r="E173" i="5"/>
  <c r="D173" i="5"/>
  <c r="C173" i="5"/>
  <c r="E171" i="5"/>
  <c r="E170" i="5" s="1"/>
  <c r="D171" i="5"/>
  <c r="C171" i="5"/>
  <c r="C170" i="5" s="1"/>
  <c r="D169" i="5"/>
  <c r="D168" i="5" s="1"/>
  <c r="C169" i="5"/>
  <c r="E168" i="5"/>
  <c r="E125" i="5" s="1"/>
  <c r="C168" i="5"/>
  <c r="E166" i="5"/>
  <c r="D166" i="5"/>
  <c r="C166" i="5"/>
  <c r="E164" i="5"/>
  <c r="D164" i="5"/>
  <c r="C164" i="5"/>
  <c r="E162" i="5"/>
  <c r="D162" i="5"/>
  <c r="C162" i="5"/>
  <c r="D161" i="5"/>
  <c r="D160" i="5" s="1"/>
  <c r="E160" i="5"/>
  <c r="C160" i="5"/>
  <c r="E158" i="5"/>
  <c r="D158" i="5"/>
  <c r="C158" i="5"/>
  <c r="E156" i="5"/>
  <c r="D156" i="5"/>
  <c r="E154" i="5"/>
  <c r="D154" i="5"/>
  <c r="C154" i="5"/>
  <c r="E152" i="5"/>
  <c r="D152" i="5"/>
  <c r="C152" i="5"/>
  <c r="C151" i="5"/>
  <c r="E150" i="5"/>
  <c r="D150" i="5"/>
  <c r="C150" i="5"/>
  <c r="E148" i="5"/>
  <c r="D148" i="5"/>
  <c r="C148" i="5"/>
  <c r="E146" i="5"/>
  <c r="D146" i="5"/>
  <c r="C146" i="5"/>
  <c r="E144" i="5"/>
  <c r="D144" i="5"/>
  <c r="C144" i="5"/>
  <c r="E142" i="5"/>
  <c r="D142" i="5"/>
  <c r="C142" i="5"/>
  <c r="E140" i="5"/>
  <c r="D140" i="5"/>
  <c r="C140" i="5"/>
  <c r="E138" i="5"/>
  <c r="D138" i="5"/>
  <c r="C138" i="5"/>
  <c r="E136" i="5"/>
  <c r="D136" i="5"/>
  <c r="C136" i="5"/>
  <c r="E134" i="5"/>
  <c r="D134" i="5"/>
  <c r="C134" i="5"/>
  <c r="E132" i="5"/>
  <c r="D132" i="5"/>
  <c r="C132" i="5"/>
  <c r="E130" i="5"/>
  <c r="D130" i="5"/>
  <c r="C130" i="5"/>
  <c r="C129" i="5"/>
  <c r="E128" i="5"/>
  <c r="D128" i="5"/>
  <c r="C128" i="5"/>
  <c r="C125" i="5" s="1"/>
  <c r="C127" i="5"/>
  <c r="E126" i="5"/>
  <c r="D126" i="5"/>
  <c r="C126" i="5"/>
  <c r="E123" i="5"/>
  <c r="D123" i="5"/>
  <c r="C123" i="5"/>
  <c r="E121" i="5"/>
  <c r="D121" i="5"/>
  <c r="C121" i="5"/>
  <c r="E120" i="5"/>
  <c r="D120" i="5"/>
  <c r="C120" i="5"/>
  <c r="E116" i="5"/>
  <c r="D116" i="5"/>
  <c r="C116" i="5"/>
  <c r="E115" i="5"/>
  <c r="D115" i="5"/>
  <c r="C115" i="5"/>
  <c r="C113" i="5"/>
  <c r="C110" i="5"/>
  <c r="C109" i="5" s="1"/>
  <c r="C107" i="5"/>
  <c r="C86" i="5" s="1"/>
  <c r="C105" i="5"/>
  <c r="C103" i="5"/>
  <c r="C101" i="5"/>
  <c r="C99" i="5"/>
  <c r="C97" i="5"/>
  <c r="C95" i="5"/>
  <c r="C93" i="5"/>
  <c r="E90" i="5"/>
  <c r="D90" i="5"/>
  <c r="C90" i="5"/>
  <c r="E88" i="5"/>
  <c r="D88" i="5"/>
  <c r="D87" i="5" s="1"/>
  <c r="C88" i="5"/>
  <c r="C87" i="5" s="1"/>
  <c r="E87" i="5"/>
  <c r="E86" i="5"/>
  <c r="D86" i="5"/>
  <c r="E84" i="5"/>
  <c r="D84" i="5"/>
  <c r="C84" i="5"/>
  <c r="E83" i="5"/>
  <c r="D83" i="5"/>
  <c r="C83" i="5"/>
  <c r="E81" i="5"/>
  <c r="D81" i="5"/>
  <c r="C81" i="5"/>
  <c r="E78" i="5"/>
  <c r="E77" i="5" s="1"/>
  <c r="E70" i="5" s="1"/>
  <c r="D78" i="5"/>
  <c r="D77" i="5" s="1"/>
  <c r="D70" i="5" s="1"/>
  <c r="C78" i="5"/>
  <c r="C77" i="5" s="1"/>
  <c r="C70" i="5" s="1"/>
  <c r="E75" i="5"/>
  <c r="D75" i="5"/>
  <c r="C75" i="5"/>
  <c r="E72" i="5"/>
  <c r="D72" i="5"/>
  <c r="C72" i="5"/>
  <c r="E71" i="5"/>
  <c r="D71" i="5"/>
  <c r="C71" i="5"/>
  <c r="E68" i="5"/>
  <c r="D68" i="5"/>
  <c r="D65" i="5" s="1"/>
  <c r="D64" i="5" s="1"/>
  <c r="C68" i="5"/>
  <c r="E65" i="5"/>
  <c r="E64" i="5" s="1"/>
  <c r="E54" i="5" s="1"/>
  <c r="C65" i="5"/>
  <c r="C64" i="5" s="1"/>
  <c r="C54" i="5" s="1"/>
  <c r="E62" i="5"/>
  <c r="D62" i="5"/>
  <c r="C62" i="5"/>
  <c r="E60" i="5"/>
  <c r="D60" i="5"/>
  <c r="C60" i="5"/>
  <c r="E58" i="5"/>
  <c r="D58" i="5"/>
  <c r="C58" i="5"/>
  <c r="E57" i="5"/>
  <c r="D57" i="5"/>
  <c r="D56" i="5" s="1"/>
  <c r="D55" i="5" s="1"/>
  <c r="C57" i="5"/>
  <c r="E56" i="5"/>
  <c r="C56" i="5"/>
  <c r="E55" i="5"/>
  <c r="C55" i="5"/>
  <c r="E51" i="5"/>
  <c r="D51" i="5"/>
  <c r="C51" i="5"/>
  <c r="E48" i="5"/>
  <c r="E47" i="5" s="1"/>
  <c r="E43" i="5" s="1"/>
  <c r="D48" i="5"/>
  <c r="C48" i="5"/>
  <c r="D47" i="5"/>
  <c r="C47" i="5"/>
  <c r="E44" i="5"/>
  <c r="D44" i="5"/>
  <c r="C44" i="5"/>
  <c r="D43" i="5"/>
  <c r="C43" i="5"/>
  <c r="E40" i="5"/>
  <c r="E39" i="5" s="1"/>
  <c r="D40" i="5"/>
  <c r="C40" i="5"/>
  <c r="D39" i="5"/>
  <c r="C39" i="5"/>
  <c r="E37" i="5"/>
  <c r="D37" i="5"/>
  <c r="C37" i="5"/>
  <c r="E35" i="5"/>
  <c r="D35" i="5"/>
  <c r="D29" i="5" s="1"/>
  <c r="C35" i="5"/>
  <c r="C34" i="5"/>
  <c r="E33" i="5"/>
  <c r="D33" i="5"/>
  <c r="C33" i="5"/>
  <c r="C32" i="5"/>
  <c r="C31" i="5" s="1"/>
  <c r="C30" i="5" s="1"/>
  <c r="C29" i="5" s="1"/>
  <c r="E31" i="5"/>
  <c r="D31" i="5"/>
  <c r="E30" i="5"/>
  <c r="D30" i="5"/>
  <c r="E29" i="5"/>
  <c r="E27" i="5"/>
  <c r="D27" i="5"/>
  <c r="C27" i="5"/>
  <c r="E25" i="5"/>
  <c r="D25" i="5"/>
  <c r="C25" i="5"/>
  <c r="E23" i="5"/>
  <c r="D23" i="5"/>
  <c r="C23" i="5"/>
  <c r="E21" i="5"/>
  <c r="D21" i="5"/>
  <c r="D20" i="5" s="1"/>
  <c r="D19" i="5" s="1"/>
  <c r="D242" i="5" s="1"/>
  <c r="C21" i="5"/>
  <c r="E20" i="5"/>
  <c r="E19" i="5" s="1"/>
  <c r="C20" i="5"/>
  <c r="C19" i="5" s="1"/>
  <c r="C242" i="5" s="1"/>
  <c r="C17" i="5"/>
  <c r="C16" i="5" s="1"/>
  <c r="C15" i="5" s="1"/>
  <c r="E16" i="5"/>
  <c r="D16" i="5"/>
  <c r="D15" i="5" s="1"/>
  <c r="E15" i="5"/>
  <c r="C14" i="5" l="1"/>
  <c r="C13" i="5"/>
  <c r="C229" i="5" s="1"/>
  <c r="C236" i="5" s="1"/>
  <c r="C237" i="5" s="1"/>
  <c r="D54" i="5"/>
  <c r="E242" i="5"/>
  <c r="E13" i="5"/>
  <c r="E14" i="5"/>
  <c r="C119" i="5"/>
  <c r="C118" i="5" s="1"/>
  <c r="D13" i="5"/>
  <c r="D14" i="5"/>
  <c r="E119" i="5"/>
  <c r="E118" i="5" s="1"/>
  <c r="D125" i="5"/>
  <c r="D170" i="5"/>
  <c r="C17" i="3"/>
  <c r="C34" i="3"/>
  <c r="C33" i="3"/>
  <c r="C30" i="3" s="1"/>
  <c r="C29" i="3" s="1"/>
  <c r="C32" i="3"/>
  <c r="C58" i="3"/>
  <c r="C57" i="3"/>
  <c r="C56" i="3" s="1"/>
  <c r="C55" i="3" s="1"/>
  <c r="E125" i="3"/>
  <c r="C158" i="3"/>
  <c r="D158" i="3"/>
  <c r="E158" i="3"/>
  <c r="E121" i="3"/>
  <c r="D121" i="3"/>
  <c r="C121" i="3"/>
  <c r="C120" i="3" s="1"/>
  <c r="E227" i="3"/>
  <c r="E226" i="3" s="1"/>
  <c r="D227" i="3"/>
  <c r="D226" i="3"/>
  <c r="C227" i="3"/>
  <c r="C226" i="3"/>
  <c r="E224" i="3"/>
  <c r="D224" i="3"/>
  <c r="C224" i="3"/>
  <c r="E222" i="3"/>
  <c r="D222" i="3"/>
  <c r="C222" i="3"/>
  <c r="E220" i="3"/>
  <c r="D220" i="3"/>
  <c r="C220" i="3"/>
  <c r="E218" i="3"/>
  <c r="D218" i="3"/>
  <c r="C218" i="3"/>
  <c r="C213" i="3" s="1"/>
  <c r="E216" i="3"/>
  <c r="D216" i="3"/>
  <c r="C216" i="3"/>
  <c r="E214" i="3"/>
  <c r="D214" i="3"/>
  <c r="D213" i="3"/>
  <c r="C214" i="3"/>
  <c r="E211" i="3"/>
  <c r="D211" i="3"/>
  <c r="C211" i="3"/>
  <c r="E209" i="3"/>
  <c r="D209" i="3"/>
  <c r="C209" i="3"/>
  <c r="E207" i="3"/>
  <c r="D207" i="3"/>
  <c r="C207" i="3"/>
  <c r="E205" i="3"/>
  <c r="D205" i="3"/>
  <c r="C205" i="3"/>
  <c r="E204" i="3"/>
  <c r="D204" i="3"/>
  <c r="D203" i="3" s="1"/>
  <c r="D170" i="3" s="1"/>
  <c r="C204" i="3"/>
  <c r="C203" i="3" s="1"/>
  <c r="E203" i="3"/>
  <c r="E201" i="3"/>
  <c r="D201" i="3"/>
  <c r="C201" i="3"/>
  <c r="E199" i="3"/>
  <c r="D199" i="3"/>
  <c r="C199" i="3"/>
  <c r="E197" i="3"/>
  <c r="D197" i="3"/>
  <c r="C197" i="3"/>
  <c r="E195" i="3"/>
  <c r="D195" i="3"/>
  <c r="C195" i="3"/>
  <c r="E193" i="3"/>
  <c r="D193" i="3"/>
  <c r="C193" i="3"/>
  <c r="E191" i="3"/>
  <c r="D191" i="3"/>
  <c r="C191" i="3"/>
  <c r="E189" i="3"/>
  <c r="D189" i="3"/>
  <c r="C189" i="3"/>
  <c r="E187" i="3"/>
  <c r="D187" i="3"/>
  <c r="C187" i="3"/>
  <c r="E185" i="3"/>
  <c r="D185" i="3"/>
  <c r="C185" i="3"/>
  <c r="E183" i="3"/>
  <c r="D183" i="3"/>
  <c r="C183" i="3"/>
  <c r="E181" i="3"/>
  <c r="D181" i="3"/>
  <c r="C181" i="3"/>
  <c r="E179" i="3"/>
  <c r="D179" i="3"/>
  <c r="C179" i="3"/>
  <c r="E177" i="3"/>
  <c r="D177" i="3"/>
  <c r="C177" i="3"/>
  <c r="E175" i="3"/>
  <c r="D175" i="3"/>
  <c r="C175" i="3"/>
  <c r="E173" i="3"/>
  <c r="D173" i="3"/>
  <c r="C173" i="3"/>
  <c r="E171" i="3"/>
  <c r="D171" i="3"/>
  <c r="C171" i="3"/>
  <c r="E168" i="3"/>
  <c r="D168" i="3"/>
  <c r="C168" i="3"/>
  <c r="E166" i="3"/>
  <c r="D166" i="3"/>
  <c r="C166" i="3"/>
  <c r="E164" i="3"/>
  <c r="D164" i="3"/>
  <c r="C164" i="3"/>
  <c r="E162" i="3"/>
  <c r="D162" i="3"/>
  <c r="C162" i="3"/>
  <c r="D161" i="3"/>
  <c r="D160" i="3" s="1"/>
  <c r="D125" i="3" s="1"/>
  <c r="C160" i="3"/>
  <c r="E160" i="3"/>
  <c r="E156" i="3"/>
  <c r="D156" i="3"/>
  <c r="E154" i="3"/>
  <c r="D154" i="3"/>
  <c r="C154" i="3"/>
  <c r="C125" i="3" s="1"/>
  <c r="E152" i="3"/>
  <c r="D152" i="3"/>
  <c r="C152" i="3"/>
  <c r="E150" i="3"/>
  <c r="D150" i="3"/>
  <c r="C150" i="3"/>
  <c r="E148" i="3"/>
  <c r="D148" i="3"/>
  <c r="C148" i="3"/>
  <c r="E146" i="3"/>
  <c r="D146" i="3"/>
  <c r="C146" i="3"/>
  <c r="E144" i="3"/>
  <c r="D144" i="3"/>
  <c r="C144" i="3"/>
  <c r="E142" i="3"/>
  <c r="D142" i="3"/>
  <c r="C142" i="3"/>
  <c r="E140" i="3"/>
  <c r="D140" i="3"/>
  <c r="C140" i="3"/>
  <c r="E138" i="3"/>
  <c r="D138" i="3"/>
  <c r="C138" i="3"/>
  <c r="E136" i="3"/>
  <c r="D136" i="3"/>
  <c r="C136" i="3"/>
  <c r="E134" i="3"/>
  <c r="D134" i="3"/>
  <c r="C134" i="3"/>
  <c r="E132" i="3"/>
  <c r="D132" i="3"/>
  <c r="C132" i="3"/>
  <c r="E130" i="3"/>
  <c r="D130" i="3"/>
  <c r="C130" i="3"/>
  <c r="E128" i="3"/>
  <c r="D128" i="3"/>
  <c r="C128" i="3"/>
  <c r="E126" i="3"/>
  <c r="D126" i="3"/>
  <c r="C126" i="3"/>
  <c r="E123" i="3"/>
  <c r="E120" i="3" s="1"/>
  <c r="E119" i="3" s="1"/>
  <c r="E118" i="3" s="1"/>
  <c r="D123" i="3"/>
  <c r="C123" i="3"/>
  <c r="D120" i="3"/>
  <c r="E116" i="3"/>
  <c r="E115" i="3" s="1"/>
  <c r="D116" i="3"/>
  <c r="C116" i="3"/>
  <c r="C115" i="3"/>
  <c r="D115" i="3"/>
  <c r="C113" i="3"/>
  <c r="C110" i="3"/>
  <c r="C109" i="3" s="1"/>
  <c r="C86" i="3" s="1"/>
  <c r="C107" i="3"/>
  <c r="C105" i="3"/>
  <c r="C103" i="3"/>
  <c r="C101" i="3"/>
  <c r="C99" i="3"/>
  <c r="C97" i="3"/>
  <c r="C95" i="3"/>
  <c r="C93" i="3"/>
  <c r="E90" i="3"/>
  <c r="E86" i="3" s="1"/>
  <c r="D90" i="3"/>
  <c r="C90" i="3"/>
  <c r="E88" i="3"/>
  <c r="E87" i="3"/>
  <c r="D88" i="3"/>
  <c r="D87" i="3" s="1"/>
  <c r="C88" i="3"/>
  <c r="C87" i="3"/>
  <c r="D86" i="3"/>
  <c r="E84" i="3"/>
  <c r="E83" i="3" s="1"/>
  <c r="D84" i="3"/>
  <c r="D83" i="3" s="1"/>
  <c r="C84" i="3"/>
  <c r="C83" i="3"/>
  <c r="E81" i="3"/>
  <c r="E77" i="3" s="1"/>
  <c r="D81" i="3"/>
  <c r="C81" i="3"/>
  <c r="E78" i="3"/>
  <c r="D78" i="3"/>
  <c r="D77" i="3"/>
  <c r="D70" i="3" s="1"/>
  <c r="C78" i="3"/>
  <c r="C77" i="3" s="1"/>
  <c r="C70" i="3" s="1"/>
  <c r="E75" i="3"/>
  <c r="D75" i="3"/>
  <c r="C75" i="3"/>
  <c r="C71" i="3"/>
  <c r="E72" i="3"/>
  <c r="E71" i="3" s="1"/>
  <c r="D72" i="3"/>
  <c r="D71" i="3"/>
  <c r="C72" i="3"/>
  <c r="E68" i="3"/>
  <c r="E65" i="3" s="1"/>
  <c r="E64" i="3" s="1"/>
  <c r="D68" i="3"/>
  <c r="D65" i="3"/>
  <c r="D64" i="3" s="1"/>
  <c r="C68" i="3"/>
  <c r="C65" i="3" s="1"/>
  <c r="C64" i="3" s="1"/>
  <c r="E62" i="3"/>
  <c r="D62" i="3"/>
  <c r="C62" i="3"/>
  <c r="E60" i="3"/>
  <c r="D60" i="3"/>
  <c r="C60" i="3"/>
  <c r="E58" i="3"/>
  <c r="D58" i="3"/>
  <c r="D57" i="3" s="1"/>
  <c r="D56" i="3" s="1"/>
  <c r="D55" i="3" s="1"/>
  <c r="D54" i="3" s="1"/>
  <c r="E57" i="3"/>
  <c r="E56" i="3"/>
  <c r="E55" i="3" s="1"/>
  <c r="E51" i="3"/>
  <c r="D51" i="3"/>
  <c r="D47" i="3" s="1"/>
  <c r="C51" i="3"/>
  <c r="E48" i="3"/>
  <c r="D48" i="3"/>
  <c r="C48" i="3"/>
  <c r="C47" i="3" s="1"/>
  <c r="E47" i="3"/>
  <c r="E44" i="3"/>
  <c r="E43" i="3" s="1"/>
  <c r="D44" i="3"/>
  <c r="C44" i="3"/>
  <c r="C43" i="3" s="1"/>
  <c r="E40" i="3"/>
  <c r="E39" i="3" s="1"/>
  <c r="D40" i="3"/>
  <c r="C40" i="3"/>
  <c r="D39" i="3"/>
  <c r="C39" i="3"/>
  <c r="E37" i="3"/>
  <c r="D37" i="3"/>
  <c r="C37" i="3"/>
  <c r="E35" i="3"/>
  <c r="D35" i="3"/>
  <c r="D29" i="3" s="1"/>
  <c r="C35" i="3"/>
  <c r="E33" i="3"/>
  <c r="D33" i="3"/>
  <c r="E31" i="3"/>
  <c r="E30" i="3" s="1"/>
  <c r="E29" i="3" s="1"/>
  <c r="D31" i="3"/>
  <c r="D30" i="3" s="1"/>
  <c r="C31" i="3"/>
  <c r="E27" i="3"/>
  <c r="D27" i="3"/>
  <c r="C27" i="3"/>
  <c r="E25" i="3"/>
  <c r="D25" i="3"/>
  <c r="C25" i="3"/>
  <c r="E23" i="3"/>
  <c r="D23" i="3"/>
  <c r="C23" i="3"/>
  <c r="C20" i="3" s="1"/>
  <c r="C19" i="3" s="1"/>
  <c r="C242" i="3" s="1"/>
  <c r="E21" i="3"/>
  <c r="E20" i="3" s="1"/>
  <c r="E19" i="3" s="1"/>
  <c r="D21" i="3"/>
  <c r="D20" i="3"/>
  <c r="D19" i="3" s="1"/>
  <c r="D242" i="3" s="1"/>
  <c r="C21" i="3"/>
  <c r="E16" i="3"/>
  <c r="D16" i="3"/>
  <c r="D15" i="3" s="1"/>
  <c r="C16" i="3"/>
  <c r="C15" i="3" s="1"/>
  <c r="E15" i="3"/>
  <c r="E57" i="2"/>
  <c r="E58" i="2"/>
  <c r="E56" i="2"/>
  <c r="E55" i="2" s="1"/>
  <c r="D58" i="2"/>
  <c r="D57" i="2" s="1"/>
  <c r="D56" i="2" s="1"/>
  <c r="D55" i="2" s="1"/>
  <c r="C58" i="2"/>
  <c r="C57" i="2" s="1"/>
  <c r="C56" i="2" s="1"/>
  <c r="C55" i="2" s="1"/>
  <c r="E152" i="2"/>
  <c r="D152" i="2"/>
  <c r="C152" i="2"/>
  <c r="E195" i="2"/>
  <c r="D195" i="2"/>
  <c r="C195" i="2"/>
  <c r="E187" i="2"/>
  <c r="D187" i="2"/>
  <c r="C187" i="2"/>
  <c r="E185" i="2"/>
  <c r="D185" i="2"/>
  <c r="C185" i="2"/>
  <c r="E181" i="2"/>
  <c r="D181" i="2"/>
  <c r="C181" i="2"/>
  <c r="C72" i="2"/>
  <c r="C168" i="2"/>
  <c r="D175" i="2"/>
  <c r="D170" i="2" s="1"/>
  <c r="D218" i="2"/>
  <c r="C224" i="2"/>
  <c r="D211" i="2"/>
  <c r="C211" i="2"/>
  <c r="C209" i="2"/>
  <c r="C201" i="2"/>
  <c r="C175" i="2"/>
  <c r="C171" i="2"/>
  <c r="E168" i="2"/>
  <c r="D168" i="2"/>
  <c r="C144" i="2"/>
  <c r="C128" i="2"/>
  <c r="C84" i="2"/>
  <c r="C83" i="2" s="1"/>
  <c r="E173" i="2"/>
  <c r="D173" i="2"/>
  <c r="C173" i="2"/>
  <c r="C126" i="2"/>
  <c r="C35" i="2"/>
  <c r="E175" i="2"/>
  <c r="C150" i="2"/>
  <c r="E179" i="2"/>
  <c r="D179" i="2"/>
  <c r="C179" i="2"/>
  <c r="E156" i="2"/>
  <c r="D156" i="2"/>
  <c r="C16" i="2"/>
  <c r="C15" i="2"/>
  <c r="E90" i="2"/>
  <c r="E86" i="2" s="1"/>
  <c r="D90" i="2"/>
  <c r="D86" i="2" s="1"/>
  <c r="E33" i="2"/>
  <c r="D33" i="2"/>
  <c r="E16" i="2"/>
  <c r="E15" i="2" s="1"/>
  <c r="D16" i="2"/>
  <c r="D15" i="2"/>
  <c r="C90" i="2"/>
  <c r="C33" i="2"/>
  <c r="C30" i="2"/>
  <c r="E224" i="2"/>
  <c r="E214" i="2"/>
  <c r="E213" i="2" s="1"/>
  <c r="D214" i="2"/>
  <c r="E211" i="2"/>
  <c r="E209" i="2"/>
  <c r="D209" i="2"/>
  <c r="D207" i="2"/>
  <c r="E201" i="2"/>
  <c r="D201" i="2"/>
  <c r="E171" i="2"/>
  <c r="D171" i="2"/>
  <c r="C162" i="2"/>
  <c r="E164" i="2"/>
  <c r="D164" i="2"/>
  <c r="C164" i="2"/>
  <c r="C116" i="2"/>
  <c r="C115" i="2" s="1"/>
  <c r="E128" i="2"/>
  <c r="E48" i="2"/>
  <c r="D48" i="2"/>
  <c r="C48" i="2"/>
  <c r="C47" i="2" s="1"/>
  <c r="C43" i="2" s="1"/>
  <c r="C51" i="2"/>
  <c r="C21" i="2"/>
  <c r="C93" i="2"/>
  <c r="C95" i="2"/>
  <c r="C97" i="2"/>
  <c r="C99" i="2"/>
  <c r="C101" i="2"/>
  <c r="C103" i="2"/>
  <c r="C105" i="2"/>
  <c r="C107" i="2"/>
  <c r="C110" i="2"/>
  <c r="C109" i="2" s="1"/>
  <c r="C86" i="2" s="1"/>
  <c r="C113" i="2"/>
  <c r="D126" i="2"/>
  <c r="E227" i="2"/>
  <c r="E226" i="2" s="1"/>
  <c r="D227" i="2"/>
  <c r="D226" i="2" s="1"/>
  <c r="C227" i="2"/>
  <c r="C226" i="2" s="1"/>
  <c r="D224" i="2"/>
  <c r="E222" i="2"/>
  <c r="D222" i="2"/>
  <c r="D213" i="2" s="1"/>
  <c r="C222" i="2"/>
  <c r="E220" i="2"/>
  <c r="D220" i="2"/>
  <c r="C220" i="2"/>
  <c r="E218" i="2"/>
  <c r="C218" i="2"/>
  <c r="E216" i="2"/>
  <c r="D216" i="2"/>
  <c r="C216" i="2"/>
  <c r="C214" i="2"/>
  <c r="E207" i="2"/>
  <c r="C207" i="2"/>
  <c r="E205" i="2"/>
  <c r="D205" i="2"/>
  <c r="C205" i="2"/>
  <c r="E204" i="2"/>
  <c r="E203" i="2" s="1"/>
  <c r="D204" i="2"/>
  <c r="D203" i="2" s="1"/>
  <c r="C204" i="2"/>
  <c r="C203" i="2" s="1"/>
  <c r="E199" i="2"/>
  <c r="D199" i="2"/>
  <c r="C199" i="2"/>
  <c r="C197" i="2"/>
  <c r="E197" i="2"/>
  <c r="D197" i="2"/>
  <c r="E193" i="2"/>
  <c r="D193" i="2"/>
  <c r="C193" i="2"/>
  <c r="E191" i="2"/>
  <c r="D191" i="2"/>
  <c r="C191" i="2"/>
  <c r="E189" i="2"/>
  <c r="D189" i="2"/>
  <c r="C189" i="2"/>
  <c r="E183" i="2"/>
  <c r="D183" i="2"/>
  <c r="C183" i="2"/>
  <c r="E177" i="2"/>
  <c r="D177" i="2"/>
  <c r="C177" i="2"/>
  <c r="D166" i="2"/>
  <c r="C166" i="2"/>
  <c r="E166" i="2"/>
  <c r="E162" i="2"/>
  <c r="D162" i="2"/>
  <c r="D161" i="2"/>
  <c r="D160" i="2" s="1"/>
  <c r="C161" i="2"/>
  <c r="C160" i="2"/>
  <c r="E160" i="2"/>
  <c r="E158" i="2"/>
  <c r="D158" i="2"/>
  <c r="C158" i="2"/>
  <c r="E154" i="2"/>
  <c r="D154" i="2"/>
  <c r="C154" i="2"/>
  <c r="E150" i="2"/>
  <c r="D150" i="2"/>
  <c r="E148" i="2"/>
  <c r="D148" i="2"/>
  <c r="C148" i="2"/>
  <c r="E146" i="2"/>
  <c r="D146" i="2"/>
  <c r="C146" i="2"/>
  <c r="C125" i="2" s="1"/>
  <c r="E144" i="2"/>
  <c r="D144" i="2"/>
  <c r="E142" i="2"/>
  <c r="D142" i="2"/>
  <c r="C142" i="2"/>
  <c r="E140" i="2"/>
  <c r="D140" i="2"/>
  <c r="C140" i="2"/>
  <c r="E138" i="2"/>
  <c r="D138" i="2"/>
  <c r="C138" i="2"/>
  <c r="E136" i="2"/>
  <c r="D136" i="2"/>
  <c r="C136" i="2"/>
  <c r="E134" i="2"/>
  <c r="D134" i="2"/>
  <c r="C134" i="2"/>
  <c r="E132" i="2"/>
  <c r="E125" i="2" s="1"/>
  <c r="D132" i="2"/>
  <c r="C132" i="2"/>
  <c r="E130" i="2"/>
  <c r="D130" i="2"/>
  <c r="C130" i="2"/>
  <c r="D128" i="2"/>
  <c r="D125" i="2" s="1"/>
  <c r="E126" i="2"/>
  <c r="E123" i="2"/>
  <c r="D123" i="2"/>
  <c r="D120" i="2" s="1"/>
  <c r="C123" i="2"/>
  <c r="D116" i="2"/>
  <c r="D115" i="2"/>
  <c r="E116" i="2"/>
  <c r="E115" i="2" s="1"/>
  <c r="E88" i="2"/>
  <c r="E87" i="2" s="1"/>
  <c r="D88" i="2"/>
  <c r="D87" i="2"/>
  <c r="C88" i="2"/>
  <c r="C87" i="2" s="1"/>
  <c r="E84" i="2"/>
  <c r="E83" i="2" s="1"/>
  <c r="D84" i="2"/>
  <c r="D83" i="2"/>
  <c r="E81" i="2"/>
  <c r="D81" i="2"/>
  <c r="C81" i="2"/>
  <c r="E78" i="2"/>
  <c r="E77" i="2" s="1"/>
  <c r="E70" i="2" s="1"/>
  <c r="D78" i="2"/>
  <c r="E75" i="2"/>
  <c r="D75" i="2"/>
  <c r="D71" i="2" s="1"/>
  <c r="D70" i="2" s="1"/>
  <c r="C75" i="2"/>
  <c r="C71" i="2" s="1"/>
  <c r="E72" i="2"/>
  <c r="E71" i="2" s="1"/>
  <c r="D72" i="2"/>
  <c r="D68" i="2"/>
  <c r="D65" i="2" s="1"/>
  <c r="D64" i="2" s="1"/>
  <c r="E68" i="2"/>
  <c r="E65" i="2" s="1"/>
  <c r="E64" i="2" s="1"/>
  <c r="C68" i="2"/>
  <c r="E62" i="2"/>
  <c r="D62" i="2"/>
  <c r="C62" i="2"/>
  <c r="E60" i="2"/>
  <c r="D60" i="2"/>
  <c r="C60" i="2"/>
  <c r="E51" i="2"/>
  <c r="D51" i="2"/>
  <c r="E44" i="2"/>
  <c r="D44" i="2"/>
  <c r="C44" i="2"/>
  <c r="C40" i="2"/>
  <c r="C39" i="2" s="1"/>
  <c r="E40" i="2"/>
  <c r="E39" i="2"/>
  <c r="D40" i="2"/>
  <c r="D39" i="2"/>
  <c r="E37" i="2"/>
  <c r="E29" i="2" s="1"/>
  <c r="D37" i="2"/>
  <c r="C37" i="2"/>
  <c r="C29" i="2" s="1"/>
  <c r="E35" i="2"/>
  <c r="D35" i="2"/>
  <c r="E31" i="2"/>
  <c r="D31" i="2"/>
  <c r="D30" i="2" s="1"/>
  <c r="D29" i="2" s="1"/>
  <c r="C31" i="2"/>
  <c r="E27" i="2"/>
  <c r="D27" i="2"/>
  <c r="C27" i="2"/>
  <c r="E25" i="2"/>
  <c r="D25" i="2"/>
  <c r="C25" i="2"/>
  <c r="E23" i="2"/>
  <c r="D23" i="2"/>
  <c r="C23" i="2"/>
  <c r="E21" i="2"/>
  <c r="D21" i="2"/>
  <c r="D20" i="2" s="1"/>
  <c r="D19" i="2" s="1"/>
  <c r="D77" i="2"/>
  <c r="E30" i="2"/>
  <c r="D47" i="2"/>
  <c r="D43" i="2" s="1"/>
  <c r="C65" i="2"/>
  <c r="C64" i="2" s="1"/>
  <c r="C78" i="2"/>
  <c r="C77" i="2" s="1"/>
  <c r="C213" i="2"/>
  <c r="C120" i="2"/>
  <c r="E120" i="2"/>
  <c r="E47" i="2"/>
  <c r="E43" i="2" s="1"/>
  <c r="E20" i="2"/>
  <c r="E19" i="2" s="1"/>
  <c r="E242" i="2" s="1"/>
  <c r="C20" i="2"/>
  <c r="C19" i="2" s="1"/>
  <c r="E213" i="3"/>
  <c r="E170" i="3"/>
  <c r="D119" i="5" l="1"/>
  <c r="D118" i="5" s="1"/>
  <c r="E229" i="5"/>
  <c r="E236" i="5" s="1"/>
  <c r="E237" i="5" s="1"/>
  <c r="D229" i="5"/>
  <c r="D236" i="5" s="1"/>
  <c r="D237" i="5" s="1"/>
  <c r="C54" i="3"/>
  <c r="D119" i="2"/>
  <c r="D118" i="2" s="1"/>
  <c r="D43" i="3"/>
  <c r="D119" i="3"/>
  <c r="D118" i="3" s="1"/>
  <c r="C170" i="2"/>
  <c r="C119" i="2" s="1"/>
  <c r="C118" i="2" s="1"/>
  <c r="E13" i="2"/>
  <c r="E14" i="2"/>
  <c r="E70" i="3"/>
  <c r="D13" i="2"/>
  <c r="D229" i="2" s="1"/>
  <c r="D236" i="2" s="1"/>
  <c r="D237" i="2" s="1"/>
  <c r="D242" i="2"/>
  <c r="D14" i="2"/>
  <c r="C242" i="2"/>
  <c r="C14" i="2"/>
  <c r="C70" i="2"/>
  <c r="C54" i="2" s="1"/>
  <c r="E119" i="2"/>
  <c r="E118" i="2" s="1"/>
  <c r="E54" i="2"/>
  <c r="C14" i="3"/>
  <c r="C13" i="3"/>
  <c r="E13" i="3"/>
  <c r="E229" i="3" s="1"/>
  <c r="E236" i="3" s="1"/>
  <c r="E237" i="3" s="1"/>
  <c r="E14" i="3"/>
  <c r="E242" i="3"/>
  <c r="E54" i="3"/>
  <c r="C170" i="3"/>
  <c r="E170" i="2"/>
  <c r="D54" i="2"/>
  <c r="D14" i="3"/>
  <c r="D13" i="3"/>
  <c r="D229" i="3" s="1"/>
  <c r="D236" i="3" s="1"/>
  <c r="D237" i="3" s="1"/>
  <c r="C119" i="3"/>
  <c r="C118" i="3" s="1"/>
  <c r="C229" i="3" l="1"/>
  <c r="C236" i="3" s="1"/>
  <c r="C237" i="3" s="1"/>
  <c r="C13" i="2"/>
  <c r="C229" i="2" s="1"/>
  <c r="C236" i="2" s="1"/>
  <c r="C237" i="2" s="1"/>
  <c r="E229" i="2"/>
  <c r="E236" i="2" s="1"/>
  <c r="E237" i="2" s="1"/>
</calcChain>
</file>

<file path=xl/sharedStrings.xml><?xml version="1.0" encoding="utf-8"?>
<sst xmlns="http://schemas.openxmlformats.org/spreadsheetml/2006/main" count="2239" uniqueCount="524">
  <si>
    <t>Код бюджетной классификации Российской Федерации</t>
  </si>
  <si>
    <t>1</t>
  </si>
  <si>
    <t>3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</si>
  <si>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</si>
  <si>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</si>
  <si>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</si>
  <si>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</si>
  <si>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</si>
  <si>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</si>
  <si>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</si>
  <si>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</si>
  <si>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1 03 00000 00 0000 000 </t>
  </si>
  <si>
    <t xml:space="preserve">1 03 02000 01 0000 110 </t>
  </si>
  <si>
    <t xml:space="preserve">1 03 02230 01 0000 110 </t>
  </si>
  <si>
    <t xml:space="preserve">1 03 02240 01 0000 110 </t>
  </si>
  <si>
    <t xml:space="preserve">1 03 02250 01 0000 110 </t>
  </si>
  <si>
    <t xml:space="preserve">1 03 02260 01 0000 110 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</si>
  <si>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</si>
  <si>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</si>
  <si>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</si>
  <si>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</si>
  <si>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</si>
  <si>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1 05 04000 02 0000 110 </t>
  </si>
  <si>
    <t xml:space="preserve">1 05 04020 02 0000 110 </t>
  </si>
  <si>
    <t xml:space="preserve">1 08 00000 00 0000 000 </t>
  </si>
  <si>
    <t>ГОСУДАРСТВЕННАЯ ПОШЛИНА</t>
  </si>
  <si>
    <t xml:space="preserve">1 08 03000 01 0000 110 </t>
  </si>
  <si>
    <t xml:space="preserve">1 08 03010 01 0000 110 </t>
  </si>
  <si>
    <t xml:space="preserve">1 08 07000 01 0000 110 </t>
  </si>
  <si>
    <t xml:space="preserve">1 08 07020 01 0000 110 </t>
  </si>
  <si>
    <t xml:space="preserve">1 08 07100 01 0000 110 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</si>
  <si>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</si>
  <si>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</si>
  <si>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</si>
  <si>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 xml:space="preserve">1 11 05010 00 0000 120 </t>
  </si>
  <si>
    <t xml:space="preserve">1 11 05013 05 0000 120 </t>
  </si>
  <si>
    <t xml:space="preserve">1 11 05020 00 0000 120 </t>
  </si>
  <si>
    <t xml:space="preserve">1 11 05025 05 0000 120 </t>
  </si>
  <si>
    <t xml:space="preserve">1 11 05070 00 0000 120 </t>
  </si>
  <si>
    <t xml:space="preserve">1 11 05075 05 0000 120 </t>
  </si>
  <si>
    <t xml:space="preserve">1 12 00000 00 0000 000 </t>
  </si>
  <si>
    <t>ПЛАТЕЖИ ПРИ ПОЛЬЗОВАНИИ ПРИРОДНЫМИ РЕСУРСАМИ</t>
  </si>
  <si>
    <t xml:space="preserve">1 12 01000 01 0000 120 </t>
  </si>
  <si>
    <t>Плата за негативное воздействие на окружающую среду</t>
  </si>
  <si>
    <t xml:space="preserve">1 12 01010 01 0000 120 </t>
  </si>
  <si>
    <t xml:space="preserve">1 12 01040 01 0000 120 </t>
  </si>
  <si>
    <t xml:space="preserve">1 16 00000 00 0000 000 </t>
  </si>
  <si>
    <t>ШТРАФЫ, САНКЦИИ, ВОЗМЕЩЕНИЕ УЩЕРБА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</si>
  <si>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</si>
  <si>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</si>
  <si>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</si>
  <si>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</si>
  <si>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</si>
  <si>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</si>
  <si>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</si>
  <si>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</si>
  <si>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</si>
  <si>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</si>
  <si>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</si>
  <si>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</si>
  <si>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</si>
  <si>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</si>
  <si>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</si>
  <si>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</si>
  <si>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на оплату жилищно-коммунальных услуг отдельным категориям граждан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</si>
  <si>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</si>
  <si>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</si>
  <si>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образований на оказание несвязанной поддержки сельскохозяйственным товаропроизводителям в области растениеводства</t>
  </si>
  <si>
    <t>Субвенции бюджетам муниципальных районов на оказание несвязанной поддержки сельскохозяйственным товаропроизводителям в области растениеводства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</si>
  <si>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</si>
  <si>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</si>
  <si>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</si>
  <si>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</si>
  <si>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</si>
  <si>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</si>
  <si>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ИТОГО ДОХОДОВ</t>
  </si>
  <si>
    <t xml:space="preserve">к решению Собрания депутатов Октябрьского </t>
  </si>
  <si>
    <t xml:space="preserve">района " О бюджете Октябрьского района на </t>
  </si>
  <si>
    <t>Заместитель главы Администрации Октябрьского райна</t>
  </si>
  <si>
    <t xml:space="preserve">1 11 05013 13 0000 120 </t>
  </si>
  <si>
    <t xml:space="preserve">1 12 01041 01 0000 120 </t>
  </si>
  <si>
    <t xml:space="preserve">1 12 01030 01 0000 120 </t>
  </si>
  <si>
    <t>начальник ФЭУ</t>
  </si>
  <si>
    <t>Субсидии бюджетам субъектов Российской Федерации на софинансирование капитальных вложений в объекты муниципальной собственности</t>
  </si>
  <si>
    <t>Субсидии бюджетам муниципальных районов  на софинансирование капитальных вложений в объекты муниципальной собственности</t>
  </si>
  <si>
    <t xml:space="preserve">2 02 10000 00 0000 150 </t>
  </si>
  <si>
    <t xml:space="preserve">2 02 15001 00 0000 150 </t>
  </si>
  <si>
    <t xml:space="preserve">2 02 15001 05 0000 150 </t>
  </si>
  <si>
    <t xml:space="preserve">2 02 20000 00 0000 150 </t>
  </si>
  <si>
    <t xml:space="preserve">2 02 20216 00 0000 150 </t>
  </si>
  <si>
    <t xml:space="preserve">2 02 20216 05 0000 150 </t>
  </si>
  <si>
    <t xml:space="preserve">2 02 25519 00 0000 150 </t>
  </si>
  <si>
    <t xml:space="preserve">2 02 25519 05 0000 150 </t>
  </si>
  <si>
    <t>2 02 25555 00 0000 150</t>
  </si>
  <si>
    <t xml:space="preserve">2 02 25555 05 0000 150 </t>
  </si>
  <si>
    <t xml:space="preserve">2 02 27112 00 0000 150 </t>
  </si>
  <si>
    <t xml:space="preserve">2 02 27112 05 0000 150 </t>
  </si>
  <si>
    <t xml:space="preserve">2 02 29999 00 0000 150 </t>
  </si>
  <si>
    <t xml:space="preserve">2 02 29999 05 0000 150 </t>
  </si>
  <si>
    <t xml:space="preserve">2 02 30000 00 0000 150 </t>
  </si>
  <si>
    <t xml:space="preserve">2 02 30013 00 0000 150 </t>
  </si>
  <si>
    <t xml:space="preserve">2 02 30013 05 0000 150 </t>
  </si>
  <si>
    <t xml:space="preserve">2 02 30022 00 0000 150 </t>
  </si>
  <si>
    <t xml:space="preserve">2 02 30022 05 0000 150 </t>
  </si>
  <si>
    <t xml:space="preserve">2 02 30024 00 0000 150 </t>
  </si>
  <si>
    <t xml:space="preserve">2 02 30024 05 0000 150 </t>
  </si>
  <si>
    <t xml:space="preserve">2 02 35084 00 0000 150 </t>
  </si>
  <si>
    <t xml:space="preserve">2 02 35084 05 0000 150 </t>
  </si>
  <si>
    <t xml:space="preserve">2 02 35120 00 0000 150 </t>
  </si>
  <si>
    <t xml:space="preserve">2 02 35120 05 0000 150 </t>
  </si>
  <si>
    <t xml:space="preserve">2 02 35137 00 0000 150 </t>
  </si>
  <si>
    <t xml:space="preserve">2 02 35137 05 0000 150 </t>
  </si>
  <si>
    <t xml:space="preserve">2 02 35220 00 0000 150 </t>
  </si>
  <si>
    <t xml:space="preserve">2 02 35220 05 0000 150 </t>
  </si>
  <si>
    <t xml:space="preserve">2 02 35250 00 0000 150 </t>
  </si>
  <si>
    <t xml:space="preserve">2 02 35250 05 0000 150 </t>
  </si>
  <si>
    <t xml:space="preserve">2 02 35260 00 0000 150 </t>
  </si>
  <si>
    <t xml:space="preserve">2 02 35260 05 0000 150 </t>
  </si>
  <si>
    <t xml:space="preserve">2 02 35270 00 0000 150 </t>
  </si>
  <si>
    <t xml:space="preserve">2 02 35270 05 0000 150 </t>
  </si>
  <si>
    <t xml:space="preserve">2 02 35280 00 0000 150 </t>
  </si>
  <si>
    <t xml:space="preserve">2 02 35280 05 0000 150 </t>
  </si>
  <si>
    <t xml:space="preserve">2 02 35380 00 0000 150 </t>
  </si>
  <si>
    <t xml:space="preserve">2 02 35380 05 0000 150 </t>
  </si>
  <si>
    <t xml:space="preserve">2 02 35541 00 0000 150 </t>
  </si>
  <si>
    <t xml:space="preserve">2 02 35541 05 0000 150 </t>
  </si>
  <si>
    <t xml:space="preserve">2 02 35930 00 0000 150 </t>
  </si>
  <si>
    <t xml:space="preserve">2 02 35930 05 0000 150 </t>
  </si>
  <si>
    <t xml:space="preserve">2 02 39999 00 0000 150 </t>
  </si>
  <si>
    <t xml:space="preserve">2 02 39999 05 0000 150 </t>
  </si>
  <si>
    <t xml:space="preserve">2 02 40000 00 0000 150 </t>
  </si>
  <si>
    <t xml:space="preserve">2 02 40014 00 0000 150 </t>
  </si>
  <si>
    <t xml:space="preserve">2 02 40014 05 0000 150 </t>
  </si>
  <si>
    <t xml:space="preserve">2 02 49999 00 0000 150 </t>
  </si>
  <si>
    <t xml:space="preserve">2 02 49999 05 0000 150 </t>
  </si>
  <si>
    <t>ПРОЧИЕ НЕНАЛОГОВЫЕ ДОХОДЫ</t>
  </si>
  <si>
    <t xml:space="preserve">1 17 00000 00 0000 000 </t>
  </si>
  <si>
    <t xml:space="preserve">2 02 35573 00 0000 150 </t>
  </si>
  <si>
    <t xml:space="preserve">2 02 35573 05 0000 150 </t>
  </si>
  <si>
    <t xml:space="preserve">2 02 25097 00 0000 150 </t>
  </si>
  <si>
    <t xml:space="preserve">2 02 25097 05 0000 150 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</si>
  <si>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</si>
  <si>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поддержку отрасли культуры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</si>
  <si>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</si>
  <si>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Приложение 1</t>
  </si>
  <si>
    <t>Т.В. Юшковская</t>
  </si>
  <si>
    <t xml:space="preserve">2 02 20077 05 0000 150
</t>
  </si>
  <si>
    <t>2 02 20077 00 0000 150</t>
  </si>
  <si>
    <t>2 02 35543 00 0000 150</t>
  </si>
  <si>
    <t>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</t>
  </si>
  <si>
    <t>2 02 35543 05 0000 150</t>
  </si>
  <si>
    <t>Субвенции бюджетам муниципальных районов на содействие достижению целевых показателей региональных программ развития агропромышленного комплекса</t>
  </si>
  <si>
    <t>ДОХОДЫ ОТ ПРОДАЖИ МАТЕРИАЛЬНЫХ И НЕМАТЕРИАЛЬНЫХ АКТИВОВ</t>
  </si>
  <si>
    <t>1 14 00000 00 0000 000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</si>
  <si>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</si>
  <si>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</si>
  <si>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</si>
  <si>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</si>
  <si>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</si>
  <si>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</si>
  <si>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1 03 02231 01 0000 110</t>
  </si>
  <si>
    <t xml:space="preserve">1 03 02241 01 0000 110
</t>
  </si>
  <si>
    <t>1 03 02251 01 0000 110</t>
  </si>
  <si>
    <t xml:space="preserve">1 03 02261 01 0000 110
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</si>
  <si>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</si>
  <si>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</si>
  <si>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1 14 02050 05 0000 440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</si>
  <si>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</si>
  <si>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</si>
  <si>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</si>
  <si>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</si>
  <si>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</si>
  <si>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</si>
  <si>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</si>
  <si>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2 02 45393 05 0000 150</t>
  </si>
  <si>
    <t>Межбюджетные трансферты, передаваемые бюджетам муниципальных районов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</si>
  <si>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2 02 45393 00 0000 150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</si>
  <si>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</si>
  <si>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1 14 06025 05 0000 430
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</si>
  <si>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</si>
  <si>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1 14 06020 00 0000 430
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</si>
  <si>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</si>
  <si>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1 14 06013 13 0000 430
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</si>
  <si>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</si>
  <si>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</si>
  <si>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</si>
  <si>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</si>
  <si>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</si>
  <si>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</si>
  <si>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1 14 06300 00 0000 430
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</si>
  <si>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</si>
  <si>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</si>
  <si>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 xml:space="preserve">1 08 07141 01 0000 110 </t>
  </si>
  <si>
    <t xml:space="preserve">1 08 06000 01 0000 110 </t>
  </si>
  <si>
    <t>1 06 04000 02 0000 110</t>
  </si>
  <si>
    <t>Транспортный налог с организаций</t>
  </si>
  <si>
    <t>Транспортный налог с физических лиц</t>
  </si>
  <si>
    <t>1 06 04011 02 0000 110</t>
  </si>
  <si>
    <t>1 06 04012 02 0000 110</t>
  </si>
  <si>
    <t>НАЛОГОВЫЕ ДОХОДЫ</t>
  </si>
  <si>
    <t>НЕНАЛОГОВЫЕ ДОХОДЫ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</si>
  <si>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</si>
  <si>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1 16 07090 00 0000 140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</si>
  <si>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</si>
  <si>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</si>
  <si>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</si>
  <si>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2 02 25169 00 0000 150</t>
  </si>
  <si>
    <t>2 02 25169 05 0000 150</t>
  </si>
  <si>
    <t>2 02 25576 00 0000 150</t>
  </si>
  <si>
    <t xml:space="preserve">2 02 25576 05 0000 150 </t>
  </si>
  <si>
    <t>Субсидии бюджетам на обеспечение комплексного развития сельских территорий</t>
  </si>
  <si>
    <t>2 02 27576 05 0000 150</t>
  </si>
  <si>
    <t>2 02 27576 00 0000 150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</si>
  <si>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</si>
  <si>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</si>
  <si>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1 06 00000 00 0000 000</t>
  </si>
  <si>
    <t>НАЛОГИ НА ИМУЩЕСТВО</t>
  </si>
  <si>
    <t>Транспортный налог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</si>
  <si>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</si>
  <si>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1 16 07000 01 0000 140</t>
  </si>
  <si>
    <t>2 02 25497 05 0000 150</t>
  </si>
  <si>
    <t>Субсидии бюджетам на реализацию мероприятий по обеспечению жильем молодых семей</t>
  </si>
  <si>
    <t>2 02 25497 00 0000 150</t>
  </si>
  <si>
    <t>2 07 05000 05 0000 150</t>
  </si>
  <si>
    <t>Прочие безвозмездные поступления в бюджеты муниципальных районов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</si>
  <si>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</si>
  <si>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2 07 05010 05 0000 150</t>
  </si>
  <si>
    <t>2 07 00000 00 0000 000</t>
  </si>
  <si>
    <t>ПРОЧИЕ БЕЗВОЗМЕЗДНЫЕ ПОСТУПЛЕНИЯ</t>
  </si>
  <si>
    <t xml:space="preserve">2 02 35508 05 0000 150 </t>
  </si>
  <si>
    <t xml:space="preserve">2 02 35508 00 0000 150 </t>
  </si>
  <si>
    <t>Субвенции бюджетам на поддержку сельскохозяйственного производства по отдельным подотраслям растениеводства и животноводства</t>
  </si>
  <si>
    <t xml:space="preserve">2 02 20298 00 0000 150 </t>
  </si>
  <si>
    <t xml:space="preserve">2 02 20298 05 0000 150 </t>
  </si>
  <si>
    <t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</si>
  <si>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капитальному ремонту многоквартирных домов за счет средств, поступивших от государственной корпорации -  Фонда содействия реформированию жилищно-коммунального хозяйства</t>
  </si>
  <si>
    <t>2 02 25299 00 0000 150</t>
  </si>
  <si>
    <t>2 02 25299 05 0000 150</t>
  </si>
  <si>
    <t>Субсидии бюджетам на софинансирование расходных обязательств субъектов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</si>
  <si>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Субсидии бюджетам муниципальных образований на софинансирование расходных обязательств субъектов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</si>
  <si>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2 02 45303 00 0000 150</t>
  </si>
  <si>
    <t>2 02 45303 05 0000 150</t>
  </si>
  <si>
    <t>2 02 25230 00 0000 150</t>
  </si>
  <si>
    <t>2 02 25230 05 0000 150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</si>
  <si>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</t>
  </si>
  <si>
    <t>Субсидии бюджетам на создание новых мест в общеобразовательных организациях, расположенных в сельской местности и поселках городского типа</t>
  </si>
  <si>
    <t>2 02 49001 05 0000 150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</si>
  <si>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</si>
  <si>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Межбюджетные трансферты, передаваемые бюджетам, за счет средств резервного фонда Правительства Российской Федерации</t>
  </si>
  <si>
    <t>2 02 49001 00 0000 150</t>
  </si>
  <si>
    <t>2 02 35302 05 0000 150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</si>
  <si>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</si>
  <si>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2 02 35302 00 0000 150</t>
  </si>
  <si>
    <t>2 02 25232 00 0000 150</t>
  </si>
  <si>
    <t>2 02 25232 05 0000 150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</si>
  <si>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</si>
  <si>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</si>
  <si>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Дотации бюджетам на поддержку мер по обеспечению сбалансированности бюджетов</t>
  </si>
  <si>
    <t xml:space="preserve">2 02 15002 00 0000 150 </t>
  </si>
  <si>
    <t>Дотации бюджетам муниципальных районов на поддержку мер по обеспечению сбалансированности бюджетов</t>
  </si>
  <si>
    <t xml:space="preserve">2 02 15002 05 0000 150 </t>
  </si>
  <si>
    <t>2 02 25304 00 0000 150</t>
  </si>
  <si>
    <t>2 02 25304 05 0000 150</t>
  </si>
  <si>
    <t xml:space="preserve">1 08 07150 01 0000 110 </t>
  </si>
  <si>
    <t>2023 год
(тыс. руб.)</t>
  </si>
  <si>
    <t>1 05 01000 00 0000 110</t>
  </si>
  <si>
    <t>1 05 01010 01 0000 110</t>
  </si>
  <si>
    <t>1 05 01011 01 0000 110</t>
  </si>
  <si>
    <t>1 05 01020 01 0000 110</t>
  </si>
  <si>
    <t>1 05 01021 01 0000 110</t>
  </si>
  <si>
    <t>2 02 25365 05 0000 150</t>
  </si>
  <si>
    <t>2 02 25365 00 0000 150</t>
  </si>
  <si>
    <t>2 02 45192 00 0000 150</t>
  </si>
  <si>
    <t>2 02 45192 05 0000 150</t>
  </si>
  <si>
    <t>Межбюджетные трансферты, передаваемые бюджетам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</si>
  <si>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муниципальных районов на оснащение оборудованием региональных сосудистых центров и первичных сосудистых отделений</t>
  </si>
  <si>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</si>
  <si>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</si>
  <si>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</si>
  <si>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2 02 25210 05 0000 150</t>
  </si>
  <si>
    <t>2 02 25210 00 0000 150</t>
  </si>
  <si>
    <t>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</si>
  <si>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</si>
  <si>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2 02 25467 05 0000 150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</si>
  <si>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</si>
  <si>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</si>
  <si>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муниципальных районов на проведение Всероссийской переписи населения 2020 года</t>
  </si>
  <si>
    <t xml:space="preserve">2 02 35469 05 0000 150 </t>
  </si>
  <si>
    <t xml:space="preserve">2 02 35469 00 0000 150 </t>
  </si>
  <si>
    <t>Субвенции бюджетам на проведение Всероссийской переписи населения 2020 года</t>
  </si>
  <si>
    <t>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</si>
  <si>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
</t>
  </si>
  <si>
    <t>1  16 11000 01 0000 140</t>
  </si>
  <si>
    <t xml:space="preserve">Платежи, уплачиваемые в целях возмещения вреда
</t>
  </si>
  <si>
    <t>1 16 10129 01 0000 140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</si>
  <si>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</si>
  <si>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>1 16 10123 01 0000 140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</si>
  <si>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</si>
  <si>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</si>
  <si>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</si>
  <si>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1 16 10000 00 0000 140</t>
  </si>
  <si>
    <t>Платежи в целях возмещения причиненного ущерба (убытков)</t>
  </si>
  <si>
    <t>1 16 02020 02 0000 140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</si>
  <si>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</si>
  <si>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</si>
  <si>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</si>
  <si>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</si>
  <si>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</si>
  <si>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>1 16 01200 01 0000 140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</si>
  <si>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
</t>
  </si>
  <si>
    <t>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</si>
  <si>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</si>
  <si>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1 16 01190 01 0000 140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</si>
  <si>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
</t>
  </si>
  <si>
    <t>1 16 01173 01 0000 140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</si>
  <si>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
</t>
  </si>
  <si>
    <t>1 16 01170 01 0000 140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</si>
  <si>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
</t>
  </si>
  <si>
    <t>1 16 01153 01 0000 140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</si>
  <si>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
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</si>
  <si>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</si>
  <si>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</si>
  <si>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1 16 01143 01 0000 140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</si>
  <si>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</si>
  <si>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>1 16 01140 01 0000 140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</si>
  <si>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
</t>
  </si>
  <si>
    <t>1 16 01073 01 0000 140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</si>
  <si>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</si>
  <si>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>1 16 01070 01 0000 140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</si>
  <si>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
</t>
  </si>
  <si>
    <t>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</si>
  <si>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</si>
  <si>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>1 16 01053 01 0000 140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</si>
  <si>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</si>
  <si>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>1 16 01060 01 0000 140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</si>
  <si>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
</t>
  </si>
  <si>
    <t>2024 год
(тыс. руб.)</t>
  </si>
  <si>
    <t xml:space="preserve">НАЛОГИ НА ТОВАРЫ (РАБОТЫ, УСЛУГИ), РЕАЛИЗУЕМЫЕ НА ТЕРРИТОРИИ РОССИЙСКОЙ ФЕДЕРАЦИИ
</t>
  </si>
  <si>
    <t xml:space="preserve">1 08 07141 01 8000 110 </t>
  </si>
  <si>
    <t xml:space="preserve">1 08 07020 01 8000 110 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</si>
  <si>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</si>
  <si>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муниципальных районов на софинансирование расходных обязательств субъектов Российской Федерации, возникающих при реализации региональных программ модернизации первичного звена здравоохранения
</t>
  </si>
  <si>
    <t xml:space="preserve">Субсидии бюджетам на софинансирование расходных обязательств субъектов Российской Федерации, возникающих при реализации региональных программ модернизации первичного звена здравоохранения
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</si>
  <si>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N 81-ФЗ "О государственных пособиях гражданам, имеющим детей"</t>
  </si>
  <si>
    <t xml:space="preserve"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N 81-ФЗ "О государственных пособиях гражданам, имеющим детей"
</t>
  </si>
  <si>
    <t xml:space="preserve"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
</t>
  </si>
  <si>
    <t xml:space="preserve">Субвенции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
</t>
  </si>
  <si>
    <t xml:space="preserve"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
</t>
  </si>
  <si>
    <t xml:space="preserve"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
</t>
  </si>
  <si>
    <t xml:space="preserve">Субсидии бюджетам муниципальных районов на реализацию мероприятий по обеспечению жильем молодых семей
</t>
  </si>
  <si>
    <t>2 02 27372 05 0000 150</t>
  </si>
  <si>
    <t xml:space="preserve"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
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</si>
  <si>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
</t>
  </si>
  <si>
    <t>2 02 27372 00 0000 150</t>
  </si>
  <si>
    <t>Субсидии бюджетам на развитие транспортной инфраструктуры на сельских территориях</t>
  </si>
  <si>
    <t>2 02 25372 05 0000 150</t>
  </si>
  <si>
    <t>2 02 25372 00 0000 150</t>
  </si>
  <si>
    <t>Субсидии бюджетам муниципальных районов  на развитие транспортной инфраструктуры на сельских территориях</t>
  </si>
  <si>
    <t>2 02 35084 00 0000 150</t>
  </si>
  <si>
    <t>2 02 35084 05 0000 150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</si>
  <si>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</si>
  <si>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</si>
  <si>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Инициативные платежи, зачисляемые в бюджеты муниципальных районов</t>
  </si>
  <si>
    <t>1 17 15030 05 0000 150</t>
  </si>
  <si>
    <t>Инициативные платежи</t>
  </si>
  <si>
    <t xml:space="preserve">1 17 15000 00 0000 150
</t>
  </si>
  <si>
    <t xml:space="preserve">2023 год и на плановый период 2024 и 2025 годов"   </t>
  </si>
  <si>
    <t>Объем поступлений доходов бюджета Октябрьского района на 2023 год и плановый период 2024 и 2025 годов.</t>
  </si>
  <si>
    <t>2025 год
(тыс. руб.)</t>
  </si>
  <si>
    <t>Субсидии бюджетам на проведение комплексных кадастровых работ</t>
  </si>
  <si>
    <t>2 02 25511 05 0000 150</t>
  </si>
  <si>
    <t>Субсидии бюджетам на реализацию программ формирования современной городской среды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</si>
  <si>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</si>
  <si>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</si>
  <si>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</si>
  <si>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</si>
  <si>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</si>
  <si>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</si>
  <si>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</si>
  <si>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</si>
  <si>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</si>
  <si>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</si>
  <si>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</si>
  <si>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</si>
  <si>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
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</si>
  <si>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</si>
  <si>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 xml:space="preserve">Налог, взимаемый в связи с применением патентной системы налогообложения
</t>
  </si>
  <si>
    <t xml:space="preserve">Налог, взимаемый в связи с применением патентной системы налогообложения, зачисляемый в бюджеты муниципальных районов
</t>
  </si>
  <si>
    <t xml:space="preserve">Государственная пошлина по делам, рассматриваемым в судах общей юрисдикции, мировыми судьями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</si>
  <si>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</si>
  <si>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 xml:space="preserve"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
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</si>
  <si>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</si>
  <si>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 xml:space="preserve">Государственная пошлина за государственную регистрацию прав, ограничений (обременений) прав на недвижимое имущество и сделок с ним
</t>
  </si>
  <si>
    <t xml:space="preserve">Государственная пошлина за государственную регистрацию прав, ограничений (обременений) прав на недвижимое имущество и сделок с ним (при обращении через многофункциональные центры)
</t>
  </si>
  <si>
    <t xml:space="preserve">Государственная пошлина за выдачу и обмен паспорта гражданина Российской Федерации
</t>
  </si>
  <si>
    <t xml:space="preserve"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
</t>
  </si>
  <si>
    <t xml:space="preserve"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 (при обращении через многофункциональные центры)
</t>
  </si>
  <si>
    <t xml:space="preserve">Государственная пошлина за выдачу разрешения на установку рекламной конструкции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</si>
  <si>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</si>
  <si>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</si>
  <si>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</si>
  <si>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</si>
  <si>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</si>
  <si>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</si>
  <si>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</si>
  <si>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</si>
  <si>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
</t>
  </si>
  <si>
    <t xml:space="preserve">Плата за сбросы загрязняющих веществ в водные объекты
</t>
  </si>
  <si>
    <t xml:space="preserve">Плата за размещение отходов производства и потребления
</t>
  </si>
  <si>
    <t xml:space="preserve">Плата за размещение отходов производства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</si>
  <si>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</si>
  <si>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
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</si>
  <si>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</si>
  <si>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 xml:space="preserve">Субсидии бюджетам на софинансирование капитальных вложений в объекты муниципальной собственности
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</si>
  <si>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</si>
  <si>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</si>
  <si>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</si>
  <si>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2 02 25511 00 0000 150</t>
  </si>
  <si>
    <t xml:space="preserve">Субсидии бюджетам муниципальных районов на проведение комплексных кадастровых работ
</t>
  </si>
  <si>
    <t xml:space="preserve">Субсидии бюджетам муниципальных районов на поддержку отрасли культуры
</t>
  </si>
  <si>
    <t xml:space="preserve">Субсидии бюджетам муниципальных районов на реализацию программ формирования современной городской среды
</t>
  </si>
  <si>
    <t xml:space="preserve">Субсидии бюджетам муниципальных районов на обеспечение комплексного развития сельских территорий
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</si>
  <si>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
</t>
  </si>
  <si>
    <t xml:space="preserve"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</si>
  <si>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услуг
</t>
  </si>
  <si>
    <t xml:space="preserve">Субвенции бюджетам муниципальных районов на предоставление гражданам субсидий на оплату жилого помещения и коммунальных услуг
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</si>
  <si>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</si>
  <si>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</si>
  <si>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 xml:space="preserve"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</si>
  <si>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</si>
  <si>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
</t>
  </si>
  <si>
    <t xml:space="preserve">Субвенции бюджетам муниципальных районов на оплату жилищно-коммунальных услуг отдельным категориям граждан
</t>
  </si>
  <si>
    <t xml:space="preserve">Субвенции бюджетам муниципальных районов на осуществление ежемесячных выплат на детей в возрасте от трех до семи лет включительно
</t>
  </si>
  <si>
    <t xml:space="preserve">Субвенции бюджетам муниципальных районов на поддержку сельскохозяйственного производства по отдельным подотраслям растениеводства и животноводства
</t>
  </si>
  <si>
    <t xml:space="preserve">Субвенции бюджетам на осуществление ежемесячной выплаты в связи с рождением (усыновлением) первого ребенка
</t>
  </si>
  <si>
    <t xml:space="preserve">Субвенции бюджетам муниципальных районов на осуществление ежемесячной выплаты в связи с рождением (усыновлением) первого ребенка
</t>
  </si>
  <si>
    <t xml:space="preserve">Субвенции бюджетам муниципальных районов на государственную регистрацию актов гражданского состояния
</t>
  </si>
  <si>
    <t xml:space="preserve">Субвенции бюджетам на государственную регистрацию актов гражданского состояния
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</si>
  <si>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</si>
  <si>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</si>
  <si>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</si>
  <si>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от __ .__.2022 №___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</si>
  <si>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 а также  доходов от долевого участия в организации, полученных в виде дивидендов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</si>
  <si>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</si>
  <si>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</si>
  <si>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</si>
  <si>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</si>
  <si>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</si>
  <si>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</si>
  <si>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</si>
  <si>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</si>
  <si>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</si>
  <si>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</si>
  <si>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НАЛОГИ НА СОВОКУПНЫЙ ДОХОД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</si>
  <si>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</si>
  <si>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</si>
  <si>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
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</si>
  <si>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</si>
  <si>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 xml:space="preserve">Единый сельскохозяйственный налог
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</si>
  <si>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</si>
  <si>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</si>
  <si>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2 02 25179 05 0000 150</t>
  </si>
  <si>
    <t>2 02 25179 00 0000 150</t>
  </si>
  <si>
    <t>Субсидии бюджетам на проведение
мероприятий по обеспечению деятельности советников директора по воспитанию
и взаимодействию с детскими общественными объединениями
в общеобразовательных организациях</t>
  </si>
  <si>
    <t>Субсидии бюджетам муниципальных
районов на проведение мероприятий по
обеспечению деятельности советников
директора по воспитанию и
взаимодействию с детскими
общественными объединениями в
общеобразовательных организациях</t>
  </si>
  <si>
    <t xml:space="preserve"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</si>
  <si>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</si>
  <si>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</si>
  <si>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на реализацию мероприятий по обеспечению жильем молодых семей
</t>
  </si>
  <si>
    <t xml:space="preserve">Субсидии бюджетам на проведение комплексных кадастровых работ
</t>
  </si>
  <si>
    <t xml:space="preserve">Субсидии бюджетам муниципальных районов на проведение комплексных кадастровых работ
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</si>
  <si>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</si>
  <si>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</si>
  <si>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Субсидии бюджетам на реализацию программ формирования современной городской среды
</t>
  </si>
  <si>
    <t xml:space="preserve">2 02 25590 00 0000 150 </t>
  </si>
  <si>
    <t xml:space="preserve">2 02 25590 05 0000 150 </t>
  </si>
  <si>
    <t>Субсидии бюджетам муниципальных
районов на техническое оснащение
региональных и муниципальных музеев</t>
  </si>
  <si>
    <t>Субсидии бюджетам на техническое
оснащение региональных и муниципальных музеев</t>
  </si>
  <si>
    <t>2 02 25750 00 0000 150</t>
  </si>
  <si>
    <t xml:space="preserve">2 02 25750 05 0000 150 </t>
  </si>
  <si>
    <t xml:space="preserve">Субсидии бюджетам на реализацию мероприятий по модернизации школьных систем образования
</t>
  </si>
  <si>
    <t xml:space="preserve">Субсидии бюджетам муниципальных районов на реализацию мероприятий по модернизации школьных систем образования
</t>
  </si>
  <si>
    <t>2 02 25755 00 0000 150</t>
  </si>
  <si>
    <t>2 02 25755 05 0000 150</t>
  </si>
  <si>
    <t xml:space="preserve">Субсидии бюджетам на софинансирование создания (реконструкции) объектов спортивной инфраструктуры массового спорта на основании соглашений о государственно-частном (муниципально-частном) партнерстве или концессионных соглашений
</t>
  </si>
  <si>
    <t xml:space="preserve">Субсидии бюджетам муниципальных районов на софинансирование создания (реконструкции) объектов спортивной инфраструктуры массового спорта на основании соглашений о государственно-частном (муниципально-частном) партнерстве или концессионных соглашений
</t>
  </si>
  <si>
    <t>2 02 25786 00 0000 150</t>
  </si>
  <si>
    <t>2 02 25786 05 0000 150</t>
  </si>
  <si>
    <t xml:space="preserve">Субсидии бюджетам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
</t>
  </si>
  <si>
    <t xml:space="preserve">Субсидии бюджетам муниципальных районов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
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</si>
  <si>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</si>
  <si>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</si>
  <si>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 xml:space="preserve"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
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</si>
  <si>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</si>
  <si>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</si>
  <si>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
</t>
  </si>
  <si>
    <t xml:space="preserve"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
</t>
  </si>
  <si>
    <t xml:space="preserve">Субвенции бюджетам на оплату жилищно-коммунальных услуг отдельным категориям граждан
</t>
  </si>
  <si>
    <t xml:space="preserve">Субвенции бюджетам муниципальных районов на оплату жилищно-коммунальных услуг отдельным категориям граждан
</t>
  </si>
  <si>
    <t xml:space="preserve">Субвенции бюджетам муниципальных образований на осуществление ежемесячных выплат на детей в возрасте от трех до семи лет включительно
</t>
  </si>
  <si>
    <t xml:space="preserve">Субвенции бюджетам на поддержку сельскохозяйственного производства по отдельным подотраслям растениеводства и животноводства
</t>
  </si>
  <si>
    <t xml:space="preserve">Субвенции бюджетам муниципальных районов на государственную регистрацию актов гражданского состояния
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</si>
  <si>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</si>
  <si>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>2 02 45156 00 0000 150</t>
  </si>
  <si>
    <t>2 02 45156 05 0000 150</t>
  </si>
  <si>
    <t xml:space="preserve">Межбюджетные трансферты, передаваемые бюджетам на реализацию программ местного развития и обеспечение занятости для шахтерских городов и поселков
</t>
  </si>
  <si>
    <t xml:space="preserve">Межбюджетные трансферты, передаваемые бюджетам муниципальных районов на реализацию программ местного развития и обеспечение занятости для шахтерских городов и поселков
</t>
  </si>
  <si>
    <t xml:space="preserve"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</si>
  <si>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</si>
  <si>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</si>
  <si>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</si>
  <si>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</si>
  <si>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от __ .__.2023 №___</t>
  </si>
  <si>
    <t xml:space="preserve"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</si>
  <si>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</si>
  <si>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1 14 06313 13 0000 430</t>
  </si>
  <si>
    <t>от 14 .07.2023 №110</t>
  </si>
  <si>
    <t>2 02 35163 00 0000 150</t>
  </si>
  <si>
    <t>2 02 35163 05 0000 150</t>
  </si>
  <si>
    <t xml:space="preserve">Субвенции бюджетам на создание системы долговременного ухода за гражданами пожилого возраста и инвалидами
</t>
  </si>
  <si>
    <t xml:space="preserve">Субвенции бюджетам муниципальных районов на создание системы долговременного ухода за гражданами пожилого возраста и инвалидами
</t>
  </si>
  <si>
    <t xml:space="preserve">Прочие безвозмездные поступления в бюджеты муниципальных районов
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</si>
  <si>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
</t>
  </si>
  <si>
    <t>от 12 .10.2023 №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</si>
</sst>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?"/>
    <numFmt numFmtId="166" formatCode="#,##0.0"/>
    <numFmt numFmtId="167" formatCode="_-* #,##0.0_р_._-;\-* #,##0.0_р_._-;_-* &quot;-&quot;??_р_._-;_-@_-"/>
  </numFmts>
  <fonts count="16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4"/>
      <name val="Times New Roman CYR"/>
    </font>
    <font>
      <b/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6"/>
      <color indexed="8"/>
      <name val="Times New Roman CYR"/>
    </font>
    <font>
      <b/>
      <sz val="14"/>
      <color indexed="8"/>
      <name val="Times New Roman CYR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4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6"/>
      <color indexed="8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0" fillId="0" borderId="0" applyFont="0" applyFill="0" applyBorder="0" applyAlignment="0" applyProtection="0"/>
  </cellStyleXfs>
  <cellXfs count="58">
    <xf numFmtId="0" fontId="0" fillId="0" borderId="0" xfId="0"/>
    <xf numFmtId="165" fontId="3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right" vertical="center"/>
    </xf>
    <xf numFmtId="0" fontId="11" fillId="0" borderId="0" xfId="0" applyFont="1" applyFill="1"/>
    <xf numFmtId="166" fontId="3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/>
    <xf numFmtId="0" fontId="12" fillId="0" borderId="0" xfId="0" applyFont="1" applyFill="1"/>
    <xf numFmtId="165" fontId="8" fillId="0" borderId="1" xfId="0" applyNumberFormat="1" applyFont="1" applyFill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/>
    <xf numFmtId="165" fontId="7" fillId="0" borderId="1" xfId="0" applyNumberFormat="1" applyFont="1" applyFill="1" applyBorder="1" applyAlignment="1">
      <alignment horizontal="justify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166" fontId="1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/>
    <xf numFmtId="164" fontId="14" fillId="0" borderId="0" xfId="1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horizontal="left" vertical="center" wrapText="1"/>
    </xf>
    <xf numFmtId="167" fontId="14" fillId="0" borderId="0" xfId="1" applyNumberFormat="1" applyFont="1" applyFill="1" applyAlignment="1">
      <alignment horizontal="center" vertical="center"/>
    </xf>
    <xf numFmtId="167" fontId="14" fillId="0" borderId="0" xfId="1" applyNumberFormat="1" applyFont="1" applyFill="1"/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43" fontId="14" fillId="0" borderId="0" xfId="0" applyNumberFormat="1" applyFont="1" applyFill="1" applyAlignment="1">
      <alignment horizontal="center" vertical="center"/>
    </xf>
    <xf numFmtId="167" fontId="15" fillId="0" borderId="0" xfId="1" applyNumberFormat="1" applyFont="1" applyFill="1" applyAlignment="1">
      <alignment horizontal="center" vertical="center"/>
    </xf>
    <xf numFmtId="166" fontId="15" fillId="0" borderId="0" xfId="0" applyNumberFormat="1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 applyProtection="1">
      <alignment horizontal="right" vertical="center"/>
    </xf>
    <xf numFmtId="167" fontId="11" fillId="0" borderId="0" xfId="1" applyNumberFormat="1" applyFont="1" applyFill="1" applyAlignment="1">
      <alignment horizontal="center" vertical="center"/>
    </xf>
    <xf numFmtId="167" fontId="11" fillId="0" borderId="0" xfId="1" applyNumberFormat="1" applyFont="1" applyFill="1"/>
    <xf numFmtId="49" fontId="5" fillId="0" borderId="0" xfId="0" applyNumberFormat="1" applyFont="1" applyFill="1" applyBorder="1" applyAlignment="1" applyProtection="1">
      <alignment horizontal="right" vertical="center"/>
    </xf>
    <xf numFmtId="49" fontId="5" fillId="0" borderId="0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3"/>
  <sheetViews>
    <sheetView view="pageBreakPreview" zoomScale="60" zoomScaleNormal="90" workbookViewId="0">
      <selection activeCell="A235" sqref="A235:IV243"/>
    </sheetView>
  </sheetViews>
  <sheetFormatPr defaultColWidth="8.85546875" defaultRowHeight="18" customHeight="1" x14ac:dyDescent="0.3"/>
  <cols>
    <col min="1" max="1" width="64.42578125" style="11" customWidth="1"/>
    <col min="2" max="2" width="32" style="11" customWidth="1"/>
    <col min="3" max="3" width="20.28515625" style="16" customWidth="1"/>
    <col min="4" max="4" width="19.85546875" style="16" customWidth="1"/>
    <col min="5" max="5" width="21.28515625" style="11" customWidth="1"/>
    <col min="6" max="6" width="8.85546875" style="11"/>
    <col min="7" max="9" width="12.28515625" style="11" bestFit="1" customWidth="1"/>
    <col min="10" max="16384" width="8.85546875" style="11"/>
  </cols>
  <sheetData>
    <row r="1" spans="1:5" ht="18" customHeight="1" x14ac:dyDescent="0.3">
      <c r="B1" s="8"/>
      <c r="C1" s="9"/>
      <c r="D1" s="10"/>
      <c r="E1" s="32" t="s">
        <v>144</v>
      </c>
    </row>
    <row r="2" spans="1:5" ht="18" customHeight="1" x14ac:dyDescent="0.3">
      <c r="B2" s="50" t="s">
        <v>76</v>
      </c>
      <c r="C2" s="50"/>
      <c r="D2" s="50"/>
      <c r="E2" s="50"/>
    </row>
    <row r="3" spans="1:5" ht="18" customHeight="1" x14ac:dyDescent="0.3">
      <c r="B3" s="50" t="s">
        <v>77</v>
      </c>
      <c r="C3" s="50"/>
      <c r="D3" s="50"/>
      <c r="E3" s="50"/>
    </row>
    <row r="4" spans="1:5" ht="18" customHeight="1" x14ac:dyDescent="0.3">
      <c r="B4" s="50" t="s">
        <v>366</v>
      </c>
      <c r="C4" s="50"/>
      <c r="D4" s="50"/>
      <c r="E4" s="50"/>
    </row>
    <row r="5" spans="1:5" ht="18" customHeight="1" x14ac:dyDescent="0.3">
      <c r="B5" s="8"/>
      <c r="C5" s="9"/>
      <c r="D5" s="10"/>
      <c r="E5" s="33" t="s">
        <v>441</v>
      </c>
    </row>
    <row r="7" spans="1:5" ht="34.9" customHeight="1" x14ac:dyDescent="0.3">
      <c r="A7" s="51" t="s">
        <v>367</v>
      </c>
      <c r="B7" s="51"/>
      <c r="C7" s="51"/>
      <c r="D7" s="51"/>
      <c r="E7" s="51"/>
    </row>
    <row r="9" spans="1:5" ht="38.450000000000003" customHeight="1" x14ac:dyDescent="0.3">
      <c r="A9" s="52" t="s">
        <v>3</v>
      </c>
      <c r="B9" s="52" t="s">
        <v>0</v>
      </c>
      <c r="C9" s="52" t="s">
        <v>264</v>
      </c>
      <c r="D9" s="55" t="s">
        <v>336</v>
      </c>
      <c r="E9" s="55" t="s">
        <v>368</v>
      </c>
    </row>
    <row r="10" spans="1:5" ht="21" customHeight="1" x14ac:dyDescent="0.3">
      <c r="A10" s="53"/>
      <c r="B10" s="53"/>
      <c r="C10" s="53"/>
      <c r="D10" s="56"/>
      <c r="E10" s="56"/>
    </row>
    <row r="11" spans="1:5" ht="22.15" customHeight="1" x14ac:dyDescent="0.3">
      <c r="A11" s="54"/>
      <c r="B11" s="54"/>
      <c r="C11" s="54"/>
      <c r="D11" s="57"/>
      <c r="E11" s="57"/>
    </row>
    <row r="12" spans="1:5" ht="19.5" hidden="1" customHeight="1" x14ac:dyDescent="0.3">
      <c r="A12" s="17" t="s">
        <v>1</v>
      </c>
      <c r="B12" s="17" t="s">
        <v>2</v>
      </c>
      <c r="C12" s="17"/>
      <c r="D12" s="17"/>
      <c r="E12" s="18"/>
    </row>
    <row r="13" spans="1:5" s="19" customFormat="1" ht="26.45" customHeight="1" x14ac:dyDescent="0.3">
      <c r="A13" s="1" t="s">
        <v>5</v>
      </c>
      <c r="B13" s="2" t="s">
        <v>4</v>
      </c>
      <c r="C13" s="12">
        <f>C15+C19+C29+C55+C43+C64+C86+C115+C70+C39</f>
        <v>575366.9</v>
      </c>
      <c r="D13" s="12">
        <f>D15+D19+D29+D55+D43+D64+D86+D115+D70+D39</f>
        <v>613244.80000000005</v>
      </c>
      <c r="E13" s="12">
        <f>E15+E19+E29+E55+E43+E64+E86+E115+E70+E39</f>
        <v>648776.30000000005</v>
      </c>
    </row>
    <row r="14" spans="1:5" ht="30.6" customHeight="1" x14ac:dyDescent="0.3">
      <c r="A14" s="20" t="s">
        <v>199</v>
      </c>
      <c r="B14" s="21"/>
      <c r="C14" s="14">
        <f>C15+C19+C29+C43+C39</f>
        <v>535792.4</v>
      </c>
      <c r="D14" s="14">
        <f>D15+D19+D29+D43+D39</f>
        <v>572264.5</v>
      </c>
      <c r="E14" s="14">
        <f>E15+E19+E29+E43+E39</f>
        <v>606332</v>
      </c>
    </row>
    <row r="15" spans="1:5" s="19" customFormat="1" ht="31.5" customHeight="1" x14ac:dyDescent="0.3">
      <c r="A15" s="1" t="s">
        <v>7</v>
      </c>
      <c r="B15" s="2" t="s">
        <v>6</v>
      </c>
      <c r="C15" s="12">
        <f>C16</f>
        <v>382058.6</v>
      </c>
      <c r="D15" s="12">
        <f>D16</f>
        <v>411859.20000000001</v>
      </c>
      <c r="E15" s="12">
        <f>E16</f>
        <v>437806.3</v>
      </c>
    </row>
    <row r="16" spans="1:5" ht="37.5" customHeight="1" x14ac:dyDescent="0.3">
      <c r="A16" s="3" t="s">
        <v>9</v>
      </c>
      <c r="B16" s="4" t="s">
        <v>8</v>
      </c>
      <c r="C16" s="5">
        <f>C17+C18</f>
        <v>382058.6</v>
      </c>
      <c r="D16" s="5">
        <f>D17+D18</f>
        <v>411859.20000000001</v>
      </c>
      <c r="E16" s="5">
        <f>E17+E18</f>
        <v>437806.3</v>
      </c>
    </row>
    <row r="17" spans="1:5" ht="139.5" customHeight="1" x14ac:dyDescent="0.3">
      <c r="A17" s="3" t="s">
        <v>372</v>
      </c>
      <c r="B17" s="4" t="s">
        <v>10</v>
      </c>
      <c r="C17" s="5">
        <v>382058.6</v>
      </c>
      <c r="D17" s="5">
        <v>411859.20000000001</v>
      </c>
      <c r="E17" s="5">
        <v>437806.3</v>
      </c>
    </row>
    <row r="18" spans="1:5" ht="96.75" hidden="1" customHeight="1" x14ac:dyDescent="0.3">
      <c r="A18" s="3" t="s">
        <v>190</v>
      </c>
      <c r="B18" s="4" t="s">
        <v>191</v>
      </c>
      <c r="C18" s="5"/>
      <c r="D18" s="5">
        <v>0</v>
      </c>
      <c r="E18" s="5">
        <v>0</v>
      </c>
    </row>
    <row r="19" spans="1:5" s="19" customFormat="1" ht="75.75" customHeight="1" x14ac:dyDescent="0.3">
      <c r="A19" s="37" t="s">
        <v>337</v>
      </c>
      <c r="B19" s="2" t="s">
        <v>11</v>
      </c>
      <c r="C19" s="12">
        <f>C20</f>
        <v>42392.7</v>
      </c>
      <c r="D19" s="12">
        <f>D20</f>
        <v>43967.299999999996</v>
      </c>
      <c r="E19" s="12">
        <f>E20</f>
        <v>46012.9</v>
      </c>
    </row>
    <row r="20" spans="1:5" ht="54.75" customHeight="1" x14ac:dyDescent="0.3">
      <c r="A20" s="3" t="s">
        <v>373</v>
      </c>
      <c r="B20" s="4" t="s">
        <v>12</v>
      </c>
      <c r="C20" s="5">
        <f>C21+C23+C25+C27</f>
        <v>42392.7</v>
      </c>
      <c r="D20" s="5">
        <f>D21+D23+D25+D27</f>
        <v>43967.299999999996</v>
      </c>
      <c r="E20" s="5">
        <f>E21+E23+E25+E27</f>
        <v>46012.9</v>
      </c>
    </row>
    <row r="21" spans="1:5" ht="133.15" customHeight="1" x14ac:dyDescent="0.3">
      <c r="A21" s="3" t="s">
        <v>374</v>
      </c>
      <c r="B21" s="4" t="s">
        <v>13</v>
      </c>
      <c r="C21" s="5">
        <f>C22</f>
        <v>20079.3</v>
      </c>
      <c r="D21" s="5">
        <f>D22</f>
        <v>20976</v>
      </c>
      <c r="E21" s="5">
        <f>E22</f>
        <v>22005.9</v>
      </c>
    </row>
    <row r="22" spans="1:5" ht="190.5" customHeight="1" x14ac:dyDescent="0.3">
      <c r="A22" s="3" t="s">
        <v>375</v>
      </c>
      <c r="B22" s="4" t="s">
        <v>160</v>
      </c>
      <c r="C22" s="5">
        <v>20079.3</v>
      </c>
      <c r="D22" s="5">
        <v>20976</v>
      </c>
      <c r="E22" s="5">
        <v>22005.9</v>
      </c>
    </row>
    <row r="23" spans="1:5" ht="144.6" customHeight="1" x14ac:dyDescent="0.3">
      <c r="A23" s="3" t="s">
        <v>376</v>
      </c>
      <c r="B23" s="4" t="s">
        <v>14</v>
      </c>
      <c r="C23" s="5">
        <f>C24</f>
        <v>139.5</v>
      </c>
      <c r="D23" s="5">
        <f>D24</f>
        <v>143.30000000000001</v>
      </c>
      <c r="E23" s="5">
        <f>E24</f>
        <v>146.4</v>
      </c>
    </row>
    <row r="24" spans="1:5" ht="217.5" customHeight="1" x14ac:dyDescent="0.3">
      <c r="A24" s="3" t="s">
        <v>377</v>
      </c>
      <c r="B24" s="4" t="s">
        <v>161</v>
      </c>
      <c r="C24" s="5">
        <v>139.5</v>
      </c>
      <c r="D24" s="5">
        <v>143.30000000000001</v>
      </c>
      <c r="E24" s="5">
        <v>146.4</v>
      </c>
    </row>
    <row r="25" spans="1:5" ht="140.25" customHeight="1" x14ac:dyDescent="0.3">
      <c r="A25" s="3" t="s">
        <v>378</v>
      </c>
      <c r="B25" s="4" t="s">
        <v>15</v>
      </c>
      <c r="C25" s="5">
        <f>C26</f>
        <v>24822.1</v>
      </c>
      <c r="D25" s="5">
        <f>D26</f>
        <v>25595.1</v>
      </c>
      <c r="E25" s="5">
        <f>E26</f>
        <v>26570.5</v>
      </c>
    </row>
    <row r="26" spans="1:5" ht="203.25" customHeight="1" x14ac:dyDescent="0.3">
      <c r="A26" s="3" t="s">
        <v>379</v>
      </c>
      <c r="B26" s="4" t="s">
        <v>162</v>
      </c>
      <c r="C26" s="5">
        <v>24822.1</v>
      </c>
      <c r="D26" s="5">
        <v>25595.1</v>
      </c>
      <c r="E26" s="5">
        <v>26570.5</v>
      </c>
    </row>
    <row r="27" spans="1:5" ht="145.5" customHeight="1" x14ac:dyDescent="0.3">
      <c r="A27" s="3" t="s">
        <v>380</v>
      </c>
      <c r="B27" s="4" t="s">
        <v>16</v>
      </c>
      <c r="C27" s="5">
        <f>C28</f>
        <v>-2648.2</v>
      </c>
      <c r="D27" s="5">
        <f>D28</f>
        <v>-2747.1</v>
      </c>
      <c r="E27" s="5">
        <f>E28</f>
        <v>-2709.9</v>
      </c>
    </row>
    <row r="28" spans="1:5" ht="207" customHeight="1" x14ac:dyDescent="0.3">
      <c r="A28" s="3" t="s">
        <v>381</v>
      </c>
      <c r="B28" s="4" t="s">
        <v>163</v>
      </c>
      <c r="C28" s="5">
        <v>-2648.2</v>
      </c>
      <c r="D28" s="5">
        <v>-2747.1</v>
      </c>
      <c r="E28" s="5">
        <v>-2709.9</v>
      </c>
    </row>
    <row r="29" spans="1:5" s="19" customFormat="1" ht="33.4" customHeight="1" x14ac:dyDescent="0.3">
      <c r="A29" s="1" t="s">
        <v>18</v>
      </c>
      <c r="B29" s="2" t="s">
        <v>17</v>
      </c>
      <c r="C29" s="12">
        <f>C35+C37+C30</f>
        <v>57491.100000000006</v>
      </c>
      <c r="D29" s="12">
        <f>D35+D37+D30</f>
        <v>61063.399999999994</v>
      </c>
      <c r="E29" s="12">
        <f>E35+E37+E30</f>
        <v>65424.7</v>
      </c>
    </row>
    <row r="30" spans="1:5" s="19" customFormat="1" ht="61.5" customHeight="1" x14ac:dyDescent="0.3">
      <c r="A30" s="22" t="s">
        <v>382</v>
      </c>
      <c r="B30" s="23" t="s">
        <v>265</v>
      </c>
      <c r="C30" s="5">
        <f>C31+C33</f>
        <v>24704.3</v>
      </c>
      <c r="D30" s="5">
        <f>D31+D33</f>
        <v>25719.199999999997</v>
      </c>
      <c r="E30" s="5">
        <f>E31+E33</f>
        <v>27571</v>
      </c>
    </row>
    <row r="31" spans="1:5" s="19" customFormat="1" ht="51.75" customHeight="1" x14ac:dyDescent="0.3">
      <c r="A31" s="22" t="s">
        <v>383</v>
      </c>
      <c r="B31" s="23" t="s">
        <v>266</v>
      </c>
      <c r="C31" s="5">
        <f>C32</f>
        <v>18775.3</v>
      </c>
      <c r="D31" s="5">
        <f>D32</f>
        <v>19546.599999999999</v>
      </c>
      <c r="E31" s="5">
        <f>E32</f>
        <v>20954</v>
      </c>
    </row>
    <row r="32" spans="1:5" s="19" customFormat="1" ht="60" customHeight="1" x14ac:dyDescent="0.3">
      <c r="A32" s="22" t="s">
        <v>383</v>
      </c>
      <c r="B32" s="23" t="s">
        <v>267</v>
      </c>
      <c r="C32" s="7">
        <v>18775.3</v>
      </c>
      <c r="D32" s="7">
        <v>19546.599999999999</v>
      </c>
      <c r="E32" s="7">
        <v>20954</v>
      </c>
    </row>
    <row r="33" spans="1:5" s="19" customFormat="1" ht="84" customHeight="1" x14ac:dyDescent="0.3">
      <c r="A33" s="22" t="s">
        <v>384</v>
      </c>
      <c r="B33" s="23" t="s">
        <v>268</v>
      </c>
      <c r="C33" s="7">
        <f>C34</f>
        <v>5929</v>
      </c>
      <c r="D33" s="7">
        <f>D34</f>
        <v>6172.6</v>
      </c>
      <c r="E33" s="7">
        <f>E34</f>
        <v>6617</v>
      </c>
    </row>
    <row r="34" spans="1:5" s="19" customFormat="1" ht="125.25" customHeight="1" x14ac:dyDescent="0.3">
      <c r="A34" s="22" t="s">
        <v>385</v>
      </c>
      <c r="B34" s="23" t="s">
        <v>269</v>
      </c>
      <c r="C34" s="7">
        <v>5929</v>
      </c>
      <c r="D34" s="7">
        <v>6172.6</v>
      </c>
      <c r="E34" s="7">
        <v>6617</v>
      </c>
    </row>
    <row r="35" spans="1:5" ht="33.4" customHeight="1" x14ac:dyDescent="0.3">
      <c r="A35" s="3" t="s">
        <v>20</v>
      </c>
      <c r="B35" s="4" t="s">
        <v>19</v>
      </c>
      <c r="C35" s="5">
        <f>C36</f>
        <v>27496.799999999999</v>
      </c>
      <c r="D35" s="5">
        <f>D36</f>
        <v>29641.599999999999</v>
      </c>
      <c r="E35" s="5">
        <f>E36</f>
        <v>31746.2</v>
      </c>
    </row>
    <row r="36" spans="1:5" ht="29.25" customHeight="1" x14ac:dyDescent="0.3">
      <c r="A36" s="3" t="s">
        <v>20</v>
      </c>
      <c r="B36" s="4" t="s">
        <v>21</v>
      </c>
      <c r="C36" s="5">
        <v>27496.799999999999</v>
      </c>
      <c r="D36" s="5">
        <v>29641.599999999999</v>
      </c>
      <c r="E36" s="5">
        <v>31746.2</v>
      </c>
    </row>
    <row r="37" spans="1:5" ht="60.6" customHeight="1" x14ac:dyDescent="0.3">
      <c r="A37" s="3" t="s">
        <v>386</v>
      </c>
      <c r="B37" s="4" t="s">
        <v>22</v>
      </c>
      <c r="C37" s="5">
        <f>C38</f>
        <v>5290</v>
      </c>
      <c r="D37" s="5">
        <f>D38</f>
        <v>5702.6</v>
      </c>
      <c r="E37" s="5">
        <f>E38</f>
        <v>6107.5</v>
      </c>
    </row>
    <row r="38" spans="1:5" ht="84.75" customHeight="1" x14ac:dyDescent="0.3">
      <c r="A38" s="3" t="s">
        <v>387</v>
      </c>
      <c r="B38" s="4" t="s">
        <v>23</v>
      </c>
      <c r="C38" s="5">
        <v>5290</v>
      </c>
      <c r="D38" s="5">
        <v>5702.6</v>
      </c>
      <c r="E38" s="5">
        <v>6107.5</v>
      </c>
    </row>
    <row r="39" spans="1:5" ht="39" customHeight="1" x14ac:dyDescent="0.3">
      <c r="A39" s="1" t="s">
        <v>216</v>
      </c>
      <c r="B39" s="6" t="s">
        <v>215</v>
      </c>
      <c r="C39" s="13">
        <f>C40</f>
        <v>42500</v>
      </c>
      <c r="D39" s="13">
        <f>D40</f>
        <v>43650</v>
      </c>
      <c r="E39" s="13">
        <f>E40</f>
        <v>45000</v>
      </c>
    </row>
    <row r="40" spans="1:5" ht="33" customHeight="1" x14ac:dyDescent="0.3">
      <c r="A40" s="3" t="s">
        <v>217</v>
      </c>
      <c r="B40" s="23" t="s">
        <v>194</v>
      </c>
      <c r="C40" s="7">
        <f>C41+C42</f>
        <v>42500</v>
      </c>
      <c r="D40" s="7">
        <f>D41+D42</f>
        <v>43650</v>
      </c>
      <c r="E40" s="7">
        <f>E41+E42</f>
        <v>45000</v>
      </c>
    </row>
    <row r="41" spans="1:5" ht="28.5" customHeight="1" x14ac:dyDescent="0.3">
      <c r="A41" s="3" t="s">
        <v>195</v>
      </c>
      <c r="B41" s="4" t="s">
        <v>197</v>
      </c>
      <c r="C41" s="5">
        <v>2975</v>
      </c>
      <c r="D41" s="5">
        <v>3055.5</v>
      </c>
      <c r="E41" s="5">
        <v>3150</v>
      </c>
    </row>
    <row r="42" spans="1:5" ht="31.5" customHeight="1" x14ac:dyDescent="0.3">
      <c r="A42" s="3" t="s">
        <v>196</v>
      </c>
      <c r="B42" s="4" t="s">
        <v>198</v>
      </c>
      <c r="C42" s="5">
        <v>39525</v>
      </c>
      <c r="D42" s="5">
        <v>40594.5</v>
      </c>
      <c r="E42" s="5">
        <v>41850</v>
      </c>
    </row>
    <row r="43" spans="1:5" s="19" customFormat="1" ht="35.25" customHeight="1" x14ac:dyDescent="0.3">
      <c r="A43" s="1" t="s">
        <v>25</v>
      </c>
      <c r="B43" s="2" t="s">
        <v>24</v>
      </c>
      <c r="C43" s="13">
        <f>C44+C47+C46</f>
        <v>11350</v>
      </c>
      <c r="D43" s="13">
        <f>D44+D47+D46</f>
        <v>11724.599999999999</v>
      </c>
      <c r="E43" s="13">
        <f>E44+E47+E46</f>
        <v>12088.1</v>
      </c>
    </row>
    <row r="44" spans="1:5" ht="62.45" customHeight="1" x14ac:dyDescent="0.3">
      <c r="A44" s="3" t="s">
        <v>388</v>
      </c>
      <c r="B44" s="4" t="s">
        <v>26</v>
      </c>
      <c r="C44" s="7">
        <f>C45</f>
        <v>8798.1</v>
      </c>
      <c r="D44" s="7">
        <f>D45</f>
        <v>9155.1</v>
      </c>
      <c r="E44" s="7">
        <f>E45</f>
        <v>9518.7000000000007</v>
      </c>
    </row>
    <row r="45" spans="1:5" ht="101.25" customHeight="1" x14ac:dyDescent="0.3">
      <c r="A45" s="3" t="s">
        <v>389</v>
      </c>
      <c r="B45" s="4" t="s">
        <v>27</v>
      </c>
      <c r="C45" s="7">
        <v>8798.1</v>
      </c>
      <c r="D45" s="7">
        <v>9155.1</v>
      </c>
      <c r="E45" s="7">
        <v>9518.7000000000007</v>
      </c>
    </row>
    <row r="46" spans="1:5" ht="112.5" customHeight="1" x14ac:dyDescent="0.3">
      <c r="A46" s="3" t="s">
        <v>390</v>
      </c>
      <c r="B46" s="4" t="s">
        <v>193</v>
      </c>
      <c r="C46" s="7">
        <v>22.5</v>
      </c>
      <c r="D46" s="7">
        <v>24.3</v>
      </c>
      <c r="E46" s="7">
        <v>27</v>
      </c>
    </row>
    <row r="47" spans="1:5" ht="84" customHeight="1" x14ac:dyDescent="0.3">
      <c r="A47" s="3" t="s">
        <v>391</v>
      </c>
      <c r="B47" s="4" t="s">
        <v>28</v>
      </c>
      <c r="C47" s="7">
        <f>C48+C50+C51+C53</f>
        <v>2529.4</v>
      </c>
      <c r="D47" s="7">
        <f>D48+D50+D51+D53</f>
        <v>2545.1999999999998</v>
      </c>
      <c r="E47" s="7">
        <f>E48+E50+E51+E53</f>
        <v>2542.4</v>
      </c>
    </row>
    <row r="48" spans="1:5" ht="75.599999999999994" customHeight="1" x14ac:dyDescent="0.3">
      <c r="A48" s="3" t="s">
        <v>392</v>
      </c>
      <c r="B48" s="4" t="s">
        <v>29</v>
      </c>
      <c r="C48" s="7">
        <f>C49</f>
        <v>2031.1</v>
      </c>
      <c r="D48" s="7">
        <f>D49</f>
        <v>2036.1</v>
      </c>
      <c r="E48" s="7">
        <f>E49</f>
        <v>2033.4</v>
      </c>
    </row>
    <row r="49" spans="1:5" ht="92.25" customHeight="1" x14ac:dyDescent="0.3">
      <c r="A49" s="3" t="s">
        <v>393</v>
      </c>
      <c r="B49" s="4" t="s">
        <v>339</v>
      </c>
      <c r="C49" s="7">
        <v>2031.1</v>
      </c>
      <c r="D49" s="7">
        <v>2036.1</v>
      </c>
      <c r="E49" s="7">
        <v>2033.4</v>
      </c>
    </row>
    <row r="50" spans="1:5" ht="56.45" customHeight="1" x14ac:dyDescent="0.3">
      <c r="A50" s="3" t="s">
        <v>394</v>
      </c>
      <c r="B50" s="4" t="s">
        <v>30</v>
      </c>
      <c r="C50" s="7">
        <v>313.3</v>
      </c>
      <c r="D50" s="7">
        <v>324.10000000000002</v>
      </c>
      <c r="E50" s="7">
        <v>324</v>
      </c>
    </row>
    <row r="51" spans="1:5" ht="169.5" customHeight="1" x14ac:dyDescent="0.3">
      <c r="A51" s="3" t="s">
        <v>395</v>
      </c>
      <c r="B51" s="4" t="s">
        <v>192</v>
      </c>
      <c r="C51" s="7">
        <f>C52</f>
        <v>175</v>
      </c>
      <c r="D51" s="7">
        <f>D52</f>
        <v>175</v>
      </c>
      <c r="E51" s="7">
        <f>E52</f>
        <v>175</v>
      </c>
    </row>
    <row r="52" spans="1:5" ht="171" customHeight="1" x14ac:dyDescent="0.3">
      <c r="A52" s="3" t="s">
        <v>396</v>
      </c>
      <c r="B52" s="4" t="s">
        <v>338</v>
      </c>
      <c r="C52" s="7">
        <v>175</v>
      </c>
      <c r="D52" s="7">
        <v>175</v>
      </c>
      <c r="E52" s="7">
        <v>175</v>
      </c>
    </row>
    <row r="53" spans="1:5" ht="65.25" customHeight="1" x14ac:dyDescent="0.3">
      <c r="A53" s="3" t="s">
        <v>397</v>
      </c>
      <c r="B53" s="4" t="s">
        <v>263</v>
      </c>
      <c r="C53" s="7">
        <v>10</v>
      </c>
      <c r="D53" s="7">
        <v>10</v>
      </c>
      <c r="E53" s="7">
        <v>10</v>
      </c>
    </row>
    <row r="54" spans="1:5" ht="29.45" customHeight="1" x14ac:dyDescent="0.3">
      <c r="A54" s="20" t="s">
        <v>200</v>
      </c>
      <c r="B54" s="21"/>
      <c r="C54" s="14">
        <f>C55+C64+C86+C115+C70</f>
        <v>39574.5</v>
      </c>
      <c r="D54" s="14">
        <f>D55+D64+D86+D115+D70</f>
        <v>40980.300000000003</v>
      </c>
      <c r="E54" s="14">
        <f>E55+E64+E86+E115+E70</f>
        <v>42444.3</v>
      </c>
    </row>
    <row r="55" spans="1:5" s="19" customFormat="1" ht="99" customHeight="1" x14ac:dyDescent="0.3">
      <c r="A55" s="1" t="s">
        <v>32</v>
      </c>
      <c r="B55" s="2" t="s">
        <v>31</v>
      </c>
      <c r="C55" s="12">
        <f>C56</f>
        <v>33594.5</v>
      </c>
      <c r="D55" s="12">
        <f>D56</f>
        <v>34761.1</v>
      </c>
      <c r="E55" s="12">
        <f>E56</f>
        <v>35976.400000000001</v>
      </c>
    </row>
    <row r="56" spans="1:5" ht="168" customHeight="1" x14ac:dyDescent="0.3">
      <c r="A56" s="3" t="s">
        <v>398</v>
      </c>
      <c r="B56" s="4" t="s">
        <v>33</v>
      </c>
      <c r="C56" s="5">
        <f>C57+C60+C62</f>
        <v>33594.5</v>
      </c>
      <c r="D56" s="5">
        <f>D57+D60+D62</f>
        <v>34761.1</v>
      </c>
      <c r="E56" s="5">
        <f>E57+E60+E62</f>
        <v>35976.400000000001</v>
      </c>
    </row>
    <row r="57" spans="1:5" ht="117.6" customHeight="1" x14ac:dyDescent="0.3">
      <c r="A57" s="3" t="s">
        <v>399</v>
      </c>
      <c r="B57" s="4" t="s">
        <v>34</v>
      </c>
      <c r="C57" s="5">
        <f>C58+C59</f>
        <v>28491.3</v>
      </c>
      <c r="D57" s="5">
        <f>D58+D59</f>
        <v>29630</v>
      </c>
      <c r="E57" s="5">
        <f>E58+E59</f>
        <v>30816.2</v>
      </c>
    </row>
    <row r="58" spans="1:5" ht="162.75" customHeight="1" x14ac:dyDescent="0.3">
      <c r="A58" s="3" t="s">
        <v>400</v>
      </c>
      <c r="B58" s="4" t="s">
        <v>35</v>
      </c>
      <c r="C58" s="5">
        <f>28491.3-1407.8</f>
        <v>27083.5</v>
      </c>
      <c r="D58" s="5">
        <f>29630-1416.1</f>
        <v>28213.9</v>
      </c>
      <c r="E58" s="5">
        <f>30816.2-1472.7</f>
        <v>29343.5</v>
      </c>
    </row>
    <row r="59" spans="1:5" ht="140.44999999999999" customHeight="1" x14ac:dyDescent="0.3">
      <c r="A59" s="3" t="s">
        <v>401</v>
      </c>
      <c r="B59" s="4" t="s">
        <v>79</v>
      </c>
      <c r="C59" s="5">
        <v>1407.8</v>
      </c>
      <c r="D59" s="5">
        <v>1416.1</v>
      </c>
      <c r="E59" s="5">
        <v>1472.7</v>
      </c>
    </row>
    <row r="60" spans="1:5" ht="147" customHeight="1" x14ac:dyDescent="0.3">
      <c r="A60" s="3" t="s">
        <v>402</v>
      </c>
      <c r="B60" s="4" t="s">
        <v>36</v>
      </c>
      <c r="C60" s="5">
        <f>C61</f>
        <v>156.9</v>
      </c>
      <c r="D60" s="5">
        <f>D61</f>
        <v>163.1</v>
      </c>
      <c r="E60" s="5">
        <f>E61</f>
        <v>169.6</v>
      </c>
    </row>
    <row r="61" spans="1:5" ht="145.5" customHeight="1" x14ac:dyDescent="0.3">
      <c r="A61" s="3" t="s">
        <v>403</v>
      </c>
      <c r="B61" s="4" t="s">
        <v>37</v>
      </c>
      <c r="C61" s="5">
        <v>156.9</v>
      </c>
      <c r="D61" s="5">
        <v>163.1</v>
      </c>
      <c r="E61" s="5">
        <v>169.6</v>
      </c>
    </row>
    <row r="62" spans="1:5" ht="79.150000000000006" customHeight="1" x14ac:dyDescent="0.3">
      <c r="A62" s="3" t="s">
        <v>404</v>
      </c>
      <c r="B62" s="4" t="s">
        <v>38</v>
      </c>
      <c r="C62" s="5">
        <f>C63</f>
        <v>4946.3</v>
      </c>
      <c r="D62" s="5">
        <f>D63</f>
        <v>4968</v>
      </c>
      <c r="E62" s="5">
        <f>E63</f>
        <v>4990.6000000000004</v>
      </c>
    </row>
    <row r="63" spans="1:5" ht="73.900000000000006" customHeight="1" x14ac:dyDescent="0.3">
      <c r="A63" s="3" t="s">
        <v>405</v>
      </c>
      <c r="B63" s="4" t="s">
        <v>39</v>
      </c>
      <c r="C63" s="5">
        <v>4946.3</v>
      </c>
      <c r="D63" s="5">
        <v>4968</v>
      </c>
      <c r="E63" s="5">
        <v>4990.6000000000004</v>
      </c>
    </row>
    <row r="64" spans="1:5" s="19" customFormat="1" ht="45" customHeight="1" x14ac:dyDescent="0.3">
      <c r="A64" s="1" t="s">
        <v>41</v>
      </c>
      <c r="B64" s="2" t="s">
        <v>40</v>
      </c>
      <c r="C64" s="12">
        <f>C65</f>
        <v>5210</v>
      </c>
      <c r="D64" s="12">
        <f>D65</f>
        <v>5418.4</v>
      </c>
      <c r="E64" s="12">
        <f>E65</f>
        <v>5635.0999999999995</v>
      </c>
    </row>
    <row r="65" spans="1:5" ht="51" customHeight="1" x14ac:dyDescent="0.3">
      <c r="A65" s="3" t="s">
        <v>43</v>
      </c>
      <c r="B65" s="4" t="s">
        <v>42</v>
      </c>
      <c r="C65" s="5">
        <f>C66+C67+C68</f>
        <v>5210</v>
      </c>
      <c r="D65" s="5">
        <f>D66+D67+D68</f>
        <v>5418.4</v>
      </c>
      <c r="E65" s="5">
        <f>E66+E67+E68</f>
        <v>5635.0999999999995</v>
      </c>
    </row>
    <row r="66" spans="1:5" ht="57" customHeight="1" x14ac:dyDescent="0.3">
      <c r="A66" s="3" t="s">
        <v>406</v>
      </c>
      <c r="B66" s="4" t="s">
        <v>44</v>
      </c>
      <c r="C66" s="5">
        <v>4636.8999999999996</v>
      </c>
      <c r="D66" s="5">
        <v>4822.3999999999996</v>
      </c>
      <c r="E66" s="5">
        <v>5015.2</v>
      </c>
    </row>
    <row r="67" spans="1:5" ht="51.6" customHeight="1" x14ac:dyDescent="0.3">
      <c r="A67" s="3" t="s">
        <v>407</v>
      </c>
      <c r="B67" s="4" t="s">
        <v>81</v>
      </c>
      <c r="C67" s="5">
        <v>52.1</v>
      </c>
      <c r="D67" s="5">
        <v>54.2</v>
      </c>
      <c r="E67" s="5">
        <v>56.4</v>
      </c>
    </row>
    <row r="68" spans="1:5" ht="51" customHeight="1" x14ac:dyDescent="0.3">
      <c r="A68" s="3" t="s">
        <v>408</v>
      </c>
      <c r="B68" s="4" t="s">
        <v>45</v>
      </c>
      <c r="C68" s="5">
        <f>C69</f>
        <v>521</v>
      </c>
      <c r="D68" s="5">
        <f>D69</f>
        <v>541.79999999999995</v>
      </c>
      <c r="E68" s="5">
        <f>E69</f>
        <v>563.5</v>
      </c>
    </row>
    <row r="69" spans="1:5" ht="31.5" customHeight="1" x14ac:dyDescent="0.3">
      <c r="A69" s="3" t="s">
        <v>409</v>
      </c>
      <c r="B69" s="4" t="s">
        <v>80</v>
      </c>
      <c r="C69" s="5">
        <v>521</v>
      </c>
      <c r="D69" s="5">
        <v>541.79999999999995</v>
      </c>
      <c r="E69" s="5">
        <v>563.5</v>
      </c>
    </row>
    <row r="70" spans="1:5" ht="71.25" hidden="1" customHeight="1" x14ac:dyDescent="0.3">
      <c r="A70" s="1" t="s">
        <v>152</v>
      </c>
      <c r="B70" s="6" t="s">
        <v>153</v>
      </c>
      <c r="C70" s="13">
        <f>C77+C71+C83</f>
        <v>0</v>
      </c>
      <c r="D70" s="13">
        <f>D77+D71+D83</f>
        <v>0</v>
      </c>
      <c r="E70" s="13">
        <f>E77+E71+E83</f>
        <v>0</v>
      </c>
    </row>
    <row r="71" spans="1:5" ht="114.75" hidden="1" customHeight="1" x14ac:dyDescent="0.3">
      <c r="A71" s="3" t="s">
        <v>173</v>
      </c>
      <c r="B71" s="4" t="s">
        <v>172</v>
      </c>
      <c r="C71" s="5">
        <f>C72+C75</f>
        <v>0</v>
      </c>
      <c r="D71" s="5">
        <f>D72+D75</f>
        <v>0</v>
      </c>
      <c r="E71" s="5">
        <f>E72+E75</f>
        <v>0</v>
      </c>
    </row>
    <row r="72" spans="1:5" ht="142.5" hidden="1" customHeight="1" x14ac:dyDescent="0.3">
      <c r="A72" s="3" t="s">
        <v>171</v>
      </c>
      <c r="B72" s="4" t="s">
        <v>170</v>
      </c>
      <c r="C72" s="5">
        <f>C73+C74</f>
        <v>0</v>
      </c>
      <c r="D72" s="5">
        <f>D73</f>
        <v>0</v>
      </c>
      <c r="E72" s="5">
        <f>E73</f>
        <v>0</v>
      </c>
    </row>
    <row r="73" spans="1:5" ht="138.75" hidden="1" customHeight="1" x14ac:dyDescent="0.3">
      <c r="A73" s="3" t="s">
        <v>169</v>
      </c>
      <c r="B73" s="4" t="s">
        <v>168</v>
      </c>
      <c r="C73" s="5"/>
      <c r="D73" s="5">
        <v>0</v>
      </c>
      <c r="E73" s="5">
        <v>0</v>
      </c>
    </row>
    <row r="74" spans="1:5" ht="138.75" hidden="1" customHeight="1" x14ac:dyDescent="0.3">
      <c r="A74" s="3" t="s">
        <v>361</v>
      </c>
      <c r="B74" s="4" t="s">
        <v>360</v>
      </c>
      <c r="C74" s="5"/>
      <c r="D74" s="5">
        <v>0</v>
      </c>
      <c r="E74" s="5">
        <v>0</v>
      </c>
    </row>
    <row r="75" spans="1:5" ht="156" hidden="1" customHeight="1" x14ac:dyDescent="0.3">
      <c r="A75" s="3" t="s">
        <v>167</v>
      </c>
      <c r="B75" s="4" t="s">
        <v>166</v>
      </c>
      <c r="C75" s="5">
        <f>C76</f>
        <v>0</v>
      </c>
      <c r="D75" s="5">
        <f>D76</f>
        <v>0</v>
      </c>
      <c r="E75" s="5">
        <f>E76</f>
        <v>0</v>
      </c>
    </row>
    <row r="76" spans="1:5" ht="138" hidden="1" customHeight="1" x14ac:dyDescent="0.3">
      <c r="A76" s="3" t="s">
        <v>165</v>
      </c>
      <c r="B76" s="4" t="s">
        <v>164</v>
      </c>
      <c r="C76" s="5"/>
      <c r="D76" s="5">
        <v>0</v>
      </c>
      <c r="E76" s="5">
        <v>0</v>
      </c>
    </row>
    <row r="77" spans="1:5" ht="71.25" hidden="1" customHeight="1" x14ac:dyDescent="0.3">
      <c r="A77" s="3" t="s">
        <v>154</v>
      </c>
      <c r="B77" s="4" t="s">
        <v>155</v>
      </c>
      <c r="C77" s="5">
        <f>C78+C81</f>
        <v>0</v>
      </c>
      <c r="D77" s="5">
        <f>D78+D81</f>
        <v>0</v>
      </c>
      <c r="E77" s="5">
        <f>E78+E81</f>
        <v>0</v>
      </c>
    </row>
    <row r="78" spans="1:5" ht="71.25" hidden="1" customHeight="1" x14ac:dyDescent="0.3">
      <c r="A78" s="3" t="s">
        <v>156</v>
      </c>
      <c r="B78" s="4" t="s">
        <v>157</v>
      </c>
      <c r="C78" s="5">
        <f>C79+C80</f>
        <v>0</v>
      </c>
      <c r="D78" s="5">
        <f>D79+D80</f>
        <v>0</v>
      </c>
      <c r="E78" s="5">
        <f>E79+E80</f>
        <v>0</v>
      </c>
    </row>
    <row r="79" spans="1:5" ht="71.25" hidden="1" customHeight="1" x14ac:dyDescent="0.3">
      <c r="A79" s="3" t="s">
        <v>158</v>
      </c>
      <c r="B79" s="4" t="s">
        <v>159</v>
      </c>
      <c r="C79" s="5"/>
      <c r="D79" s="5">
        <v>0</v>
      </c>
      <c r="E79" s="5">
        <v>0</v>
      </c>
    </row>
    <row r="80" spans="1:5" ht="78" hidden="1" customHeight="1" x14ac:dyDescent="0.3">
      <c r="A80" s="3" t="s">
        <v>183</v>
      </c>
      <c r="B80" s="4" t="s">
        <v>182</v>
      </c>
      <c r="C80" s="5"/>
      <c r="D80" s="5">
        <v>0</v>
      </c>
      <c r="E80" s="5">
        <v>0</v>
      </c>
    </row>
    <row r="81" spans="1:5" ht="78" hidden="1" customHeight="1" x14ac:dyDescent="0.3">
      <c r="A81" s="3" t="s">
        <v>181</v>
      </c>
      <c r="B81" s="4" t="s">
        <v>180</v>
      </c>
      <c r="C81" s="5">
        <f>C82</f>
        <v>0</v>
      </c>
      <c r="D81" s="5">
        <f>D82</f>
        <v>0</v>
      </c>
      <c r="E81" s="5">
        <f>E82</f>
        <v>0</v>
      </c>
    </row>
    <row r="82" spans="1:5" ht="99" hidden="1" customHeight="1" x14ac:dyDescent="0.3">
      <c r="A82" s="3" t="s">
        <v>179</v>
      </c>
      <c r="B82" s="4" t="s">
        <v>178</v>
      </c>
      <c r="C82" s="5"/>
      <c r="D82" s="5">
        <v>0</v>
      </c>
      <c r="E82" s="5">
        <v>0</v>
      </c>
    </row>
    <row r="83" spans="1:5" ht="99" hidden="1" customHeight="1" x14ac:dyDescent="0.3">
      <c r="A83" s="3" t="s">
        <v>188</v>
      </c>
      <c r="B83" s="4" t="s">
        <v>189</v>
      </c>
      <c r="C83" s="5">
        <f t="shared" ref="C83:E84" si="0">C84</f>
        <v>0</v>
      </c>
      <c r="D83" s="5">
        <f t="shared" si="0"/>
        <v>0</v>
      </c>
      <c r="E83" s="5">
        <f t="shared" si="0"/>
        <v>0</v>
      </c>
    </row>
    <row r="84" spans="1:5" ht="95.25" hidden="1" customHeight="1" x14ac:dyDescent="0.3">
      <c r="A84" s="3" t="s">
        <v>187</v>
      </c>
      <c r="B84" s="4" t="s">
        <v>186</v>
      </c>
      <c r="C84" s="5">
        <f>C85</f>
        <v>0</v>
      </c>
      <c r="D84" s="5">
        <f t="shared" si="0"/>
        <v>0</v>
      </c>
      <c r="E84" s="5">
        <f t="shared" si="0"/>
        <v>0</v>
      </c>
    </row>
    <row r="85" spans="1:5" ht="144" hidden="1" customHeight="1" x14ac:dyDescent="0.3">
      <c r="A85" s="3" t="s">
        <v>185</v>
      </c>
      <c r="B85" s="4" t="s">
        <v>184</v>
      </c>
      <c r="C85" s="5"/>
      <c r="D85" s="5">
        <v>0</v>
      </c>
      <c r="E85" s="5">
        <v>0</v>
      </c>
    </row>
    <row r="86" spans="1:5" s="19" customFormat="1" ht="33.4" customHeight="1" x14ac:dyDescent="0.3">
      <c r="A86" s="1" t="s">
        <v>47</v>
      </c>
      <c r="B86" s="2" t="s">
        <v>46</v>
      </c>
      <c r="C86" s="12">
        <f>C90+C107+C109+C113</f>
        <v>770</v>
      </c>
      <c r="D86" s="12">
        <f>D90+D107+D109+D113</f>
        <v>800.8</v>
      </c>
      <c r="E86" s="12">
        <f>E90+E107+E109+E113</f>
        <v>832.8</v>
      </c>
    </row>
    <row r="87" spans="1:5" s="19" customFormat="1" ht="165.75" hidden="1" customHeight="1" x14ac:dyDescent="0.3">
      <c r="A87" s="3" t="s">
        <v>218</v>
      </c>
      <c r="B87" s="4" t="s">
        <v>219</v>
      </c>
      <c r="C87" s="5">
        <f t="shared" ref="C87:E88" si="1">C88</f>
        <v>0</v>
      </c>
      <c r="D87" s="5">
        <f t="shared" si="1"/>
        <v>0</v>
      </c>
      <c r="E87" s="5">
        <f t="shared" si="1"/>
        <v>0</v>
      </c>
    </row>
    <row r="88" spans="1:5" ht="122.25" hidden="1" customHeight="1" x14ac:dyDescent="0.3">
      <c r="A88" s="3" t="s">
        <v>204</v>
      </c>
      <c r="B88" s="4" t="s">
        <v>202</v>
      </c>
      <c r="C88" s="5">
        <f t="shared" si="1"/>
        <v>0</v>
      </c>
      <c r="D88" s="5">
        <f t="shared" si="1"/>
        <v>0</v>
      </c>
      <c r="E88" s="5">
        <f t="shared" si="1"/>
        <v>0</v>
      </c>
    </row>
    <row r="89" spans="1:5" ht="119.25" hidden="1" customHeight="1" x14ac:dyDescent="0.3">
      <c r="A89" s="3" t="s">
        <v>205</v>
      </c>
      <c r="B89" s="4" t="s">
        <v>203</v>
      </c>
      <c r="C89" s="5"/>
      <c r="D89" s="5"/>
      <c r="E89" s="5"/>
    </row>
    <row r="90" spans="1:5" ht="158.25" customHeight="1" x14ac:dyDescent="0.3">
      <c r="A90" s="3" t="s">
        <v>411</v>
      </c>
      <c r="B90" s="4" t="s">
        <v>202</v>
      </c>
      <c r="C90" s="5">
        <f>C91</f>
        <v>770</v>
      </c>
      <c r="D90" s="5">
        <f>D91</f>
        <v>800.8</v>
      </c>
      <c r="E90" s="5">
        <f>E91</f>
        <v>832.8</v>
      </c>
    </row>
    <row r="91" spans="1:5" ht="134.25" customHeight="1" x14ac:dyDescent="0.3">
      <c r="A91" s="3" t="s">
        <v>410</v>
      </c>
      <c r="B91" s="4" t="s">
        <v>203</v>
      </c>
      <c r="C91" s="5">
        <v>770</v>
      </c>
      <c r="D91" s="5">
        <v>800.8</v>
      </c>
      <c r="E91" s="5">
        <v>832.8</v>
      </c>
    </row>
    <row r="92" spans="1:5" ht="152.25" hidden="1" customHeight="1" x14ac:dyDescent="0.3">
      <c r="A92" s="3" t="s">
        <v>333</v>
      </c>
      <c r="B92" s="4" t="s">
        <v>332</v>
      </c>
      <c r="C92" s="5"/>
      <c r="D92" s="5">
        <v>0</v>
      </c>
      <c r="E92" s="5">
        <v>0</v>
      </c>
    </row>
    <row r="93" spans="1:5" ht="152.25" hidden="1" customHeight="1" x14ac:dyDescent="0.3">
      <c r="A93" s="3" t="s">
        <v>335</v>
      </c>
      <c r="B93" s="4" t="s">
        <v>334</v>
      </c>
      <c r="C93" s="5">
        <f>C94</f>
        <v>0</v>
      </c>
      <c r="D93" s="5">
        <v>0</v>
      </c>
      <c r="E93" s="5">
        <v>0</v>
      </c>
    </row>
    <row r="94" spans="1:5" ht="174" hidden="1" customHeight="1" x14ac:dyDescent="0.3">
      <c r="A94" s="3" t="s">
        <v>331</v>
      </c>
      <c r="B94" s="4" t="s">
        <v>330</v>
      </c>
      <c r="C94" s="5"/>
      <c r="D94" s="5">
        <v>0</v>
      </c>
      <c r="E94" s="5">
        <v>0</v>
      </c>
    </row>
    <row r="95" spans="1:5" ht="119.25" hidden="1" customHeight="1" x14ac:dyDescent="0.3">
      <c r="A95" s="3" t="s">
        <v>329</v>
      </c>
      <c r="B95" s="4" t="s">
        <v>328</v>
      </c>
      <c r="C95" s="5">
        <f>C96</f>
        <v>0</v>
      </c>
      <c r="D95" s="5">
        <v>0</v>
      </c>
      <c r="E95" s="5">
        <v>0</v>
      </c>
    </row>
    <row r="96" spans="1:5" ht="150.75" hidden="1" customHeight="1" x14ac:dyDescent="0.3">
      <c r="A96" s="3" t="s">
        <v>327</v>
      </c>
      <c r="B96" s="4" t="s">
        <v>326</v>
      </c>
      <c r="C96" s="5"/>
      <c r="D96" s="5">
        <v>0</v>
      </c>
      <c r="E96" s="5">
        <v>0</v>
      </c>
    </row>
    <row r="97" spans="1:5" ht="140.25" hidden="1" customHeight="1" x14ac:dyDescent="0.3">
      <c r="A97" s="3" t="s">
        <v>325</v>
      </c>
      <c r="B97" s="4" t="s">
        <v>324</v>
      </c>
      <c r="C97" s="5">
        <f>C98</f>
        <v>0</v>
      </c>
      <c r="D97" s="5">
        <v>0</v>
      </c>
      <c r="E97" s="5">
        <v>0</v>
      </c>
    </row>
    <row r="98" spans="1:5" ht="165.75" hidden="1" customHeight="1" x14ac:dyDescent="0.3">
      <c r="A98" s="3" t="s">
        <v>323</v>
      </c>
      <c r="B98" s="4" t="s">
        <v>322</v>
      </c>
      <c r="C98" s="5"/>
      <c r="D98" s="5">
        <v>0</v>
      </c>
      <c r="E98" s="5">
        <v>0</v>
      </c>
    </row>
    <row r="99" spans="1:5" ht="165.75" hidden="1" customHeight="1" x14ac:dyDescent="0.3">
      <c r="A99" s="3" t="s">
        <v>321</v>
      </c>
      <c r="B99" s="4" t="s">
        <v>320</v>
      </c>
      <c r="C99" s="5">
        <f>C100</f>
        <v>0</v>
      </c>
      <c r="D99" s="5">
        <v>0</v>
      </c>
      <c r="E99" s="5">
        <v>0</v>
      </c>
    </row>
    <row r="100" spans="1:5" ht="200.25" hidden="1" customHeight="1" x14ac:dyDescent="0.3">
      <c r="A100" s="3" t="s">
        <v>319</v>
      </c>
      <c r="B100" s="4" t="s">
        <v>318</v>
      </c>
      <c r="C100" s="5"/>
      <c r="D100" s="5">
        <v>0</v>
      </c>
      <c r="E100" s="5">
        <v>0</v>
      </c>
    </row>
    <row r="101" spans="1:5" ht="119.25" hidden="1" customHeight="1" x14ac:dyDescent="0.3">
      <c r="A101" s="3" t="s">
        <v>317</v>
      </c>
      <c r="B101" s="4" t="s">
        <v>316</v>
      </c>
      <c r="C101" s="5">
        <f>C102</f>
        <v>0</v>
      </c>
      <c r="D101" s="5">
        <v>0</v>
      </c>
      <c r="E101" s="5">
        <v>0</v>
      </c>
    </row>
    <row r="102" spans="1:5" ht="155.25" hidden="1" customHeight="1" x14ac:dyDescent="0.3">
      <c r="A102" s="3" t="s">
        <v>315</v>
      </c>
      <c r="B102" s="4" t="s">
        <v>314</v>
      </c>
      <c r="C102" s="5"/>
      <c r="D102" s="5">
        <v>0</v>
      </c>
      <c r="E102" s="5">
        <v>0</v>
      </c>
    </row>
    <row r="103" spans="1:5" ht="119.25" hidden="1" customHeight="1" x14ac:dyDescent="0.3">
      <c r="A103" s="3" t="s">
        <v>313</v>
      </c>
      <c r="B103" s="4" t="s">
        <v>312</v>
      </c>
      <c r="C103" s="5">
        <f>C104</f>
        <v>0</v>
      </c>
      <c r="D103" s="5">
        <v>0</v>
      </c>
      <c r="E103" s="5">
        <v>0</v>
      </c>
    </row>
    <row r="104" spans="1:5" ht="138.75" hidden="1" customHeight="1" x14ac:dyDescent="0.3">
      <c r="A104" s="3" t="s">
        <v>311</v>
      </c>
      <c r="B104" s="4" t="s">
        <v>310</v>
      </c>
      <c r="C104" s="5"/>
      <c r="D104" s="5">
        <v>0</v>
      </c>
      <c r="E104" s="5">
        <v>0</v>
      </c>
    </row>
    <row r="105" spans="1:5" ht="119.25" hidden="1" customHeight="1" x14ac:dyDescent="0.3">
      <c r="A105" s="3" t="s">
        <v>309</v>
      </c>
      <c r="B105" s="4" t="s">
        <v>308</v>
      </c>
      <c r="C105" s="5">
        <f>C106</f>
        <v>0</v>
      </c>
      <c r="D105" s="5">
        <v>0</v>
      </c>
      <c r="E105" s="5">
        <v>0</v>
      </c>
    </row>
    <row r="106" spans="1:5" ht="161.25" hidden="1" customHeight="1" x14ac:dyDescent="0.3">
      <c r="A106" s="3" t="s">
        <v>307</v>
      </c>
      <c r="B106" s="4" t="s">
        <v>306</v>
      </c>
      <c r="C106" s="5"/>
      <c r="D106" s="5">
        <v>0</v>
      </c>
      <c r="E106" s="5">
        <v>0</v>
      </c>
    </row>
    <row r="107" spans="1:5" ht="75" hidden="1" x14ac:dyDescent="0.3">
      <c r="A107" s="3" t="s">
        <v>305</v>
      </c>
      <c r="B107" s="4" t="s">
        <v>304</v>
      </c>
      <c r="C107" s="5">
        <f>C108</f>
        <v>0</v>
      </c>
      <c r="D107" s="5">
        <v>0</v>
      </c>
      <c r="E107" s="5">
        <v>0</v>
      </c>
    </row>
    <row r="108" spans="1:5" ht="119.25" hidden="1" customHeight="1" x14ac:dyDescent="0.3">
      <c r="A108" s="3" t="s">
        <v>303</v>
      </c>
      <c r="B108" s="4" t="s">
        <v>302</v>
      </c>
      <c r="C108" s="5"/>
      <c r="D108" s="5">
        <v>0</v>
      </c>
      <c r="E108" s="5">
        <v>0</v>
      </c>
    </row>
    <row r="109" spans="1:5" ht="37.5" hidden="1" x14ac:dyDescent="0.3">
      <c r="A109" s="3" t="s">
        <v>301</v>
      </c>
      <c r="B109" s="4" t="s">
        <v>300</v>
      </c>
      <c r="C109" s="5">
        <f>C110</f>
        <v>0</v>
      </c>
      <c r="D109" s="5">
        <v>0</v>
      </c>
      <c r="E109" s="5">
        <v>0</v>
      </c>
    </row>
    <row r="110" spans="1:5" ht="119.25" hidden="1" customHeight="1" x14ac:dyDescent="0.3">
      <c r="A110" s="3" t="s">
        <v>299</v>
      </c>
      <c r="B110" s="4" t="s">
        <v>298</v>
      </c>
      <c r="C110" s="5">
        <f>C111+C112</f>
        <v>0</v>
      </c>
      <c r="D110" s="5">
        <v>0</v>
      </c>
      <c r="E110" s="5">
        <v>0</v>
      </c>
    </row>
    <row r="111" spans="1:5" ht="119.25" hidden="1" customHeight="1" x14ac:dyDescent="0.3">
      <c r="A111" s="3" t="s">
        <v>297</v>
      </c>
      <c r="B111" s="4" t="s">
        <v>296</v>
      </c>
      <c r="C111" s="5"/>
      <c r="D111" s="5">
        <v>0</v>
      </c>
      <c r="E111" s="5">
        <v>0</v>
      </c>
    </row>
    <row r="112" spans="1:5" ht="145.5" hidden="1" customHeight="1" x14ac:dyDescent="0.3">
      <c r="A112" s="3" t="s">
        <v>295</v>
      </c>
      <c r="B112" s="4" t="s">
        <v>294</v>
      </c>
      <c r="C112" s="5"/>
      <c r="D112" s="5">
        <v>0</v>
      </c>
      <c r="E112" s="5">
        <v>0</v>
      </c>
    </row>
    <row r="113" spans="1:5" ht="37.5" hidden="1" x14ac:dyDescent="0.3">
      <c r="A113" s="3" t="s">
        <v>293</v>
      </c>
      <c r="B113" s="4" t="s">
        <v>292</v>
      </c>
      <c r="C113" s="5">
        <f>C114</f>
        <v>0</v>
      </c>
      <c r="D113" s="5">
        <v>0</v>
      </c>
      <c r="E113" s="5">
        <v>0</v>
      </c>
    </row>
    <row r="114" spans="1:5" ht="20.25" hidden="1" customHeight="1" x14ac:dyDescent="0.3">
      <c r="A114" s="3" t="s">
        <v>291</v>
      </c>
      <c r="B114" s="4" t="s">
        <v>290</v>
      </c>
      <c r="C114" s="5"/>
      <c r="D114" s="5">
        <v>0</v>
      </c>
      <c r="E114" s="5">
        <v>0</v>
      </c>
    </row>
    <row r="115" spans="1:5" ht="48" hidden="1" customHeight="1" x14ac:dyDescent="0.3">
      <c r="A115" s="1" t="s">
        <v>135</v>
      </c>
      <c r="B115" s="2" t="s">
        <v>136</v>
      </c>
      <c r="C115" s="12">
        <f t="shared" ref="C115:E116" si="2">C116</f>
        <v>0</v>
      </c>
      <c r="D115" s="12">
        <f t="shared" si="2"/>
        <v>0</v>
      </c>
      <c r="E115" s="12">
        <f t="shared" si="2"/>
        <v>0</v>
      </c>
    </row>
    <row r="116" spans="1:5" ht="46.5" hidden="1" customHeight="1" x14ac:dyDescent="0.3">
      <c r="A116" s="3" t="s">
        <v>364</v>
      </c>
      <c r="B116" s="4" t="s">
        <v>365</v>
      </c>
      <c r="C116" s="5">
        <f>C117</f>
        <v>0</v>
      </c>
      <c r="D116" s="5">
        <f t="shared" si="2"/>
        <v>0</v>
      </c>
      <c r="E116" s="5">
        <f t="shared" si="2"/>
        <v>0</v>
      </c>
    </row>
    <row r="117" spans="1:5" ht="60.75" hidden="1" customHeight="1" x14ac:dyDescent="0.3">
      <c r="A117" s="3" t="s">
        <v>362</v>
      </c>
      <c r="B117" s="4" t="s">
        <v>363</v>
      </c>
      <c r="C117" s="5"/>
      <c r="D117" s="5">
        <v>0</v>
      </c>
      <c r="E117" s="5">
        <v>0</v>
      </c>
    </row>
    <row r="118" spans="1:5" s="19" customFormat="1" ht="33.4" customHeight="1" x14ac:dyDescent="0.3">
      <c r="A118" s="1" t="s">
        <v>49</v>
      </c>
      <c r="B118" s="2" t="s">
        <v>48</v>
      </c>
      <c r="C118" s="12">
        <f>C119+C226</f>
        <v>2023635.4</v>
      </c>
      <c r="D118" s="12">
        <f>D119+D226</f>
        <v>1996026.7</v>
      </c>
      <c r="E118" s="12">
        <f>E119+E226</f>
        <v>1719241.9</v>
      </c>
    </row>
    <row r="119" spans="1:5" s="19" customFormat="1" ht="84.75" customHeight="1" x14ac:dyDescent="0.3">
      <c r="A119" s="1" t="s">
        <v>51</v>
      </c>
      <c r="B119" s="2" t="s">
        <v>50</v>
      </c>
      <c r="C119" s="12">
        <f>C120+C125+C170+C213</f>
        <v>2023635.4</v>
      </c>
      <c r="D119" s="12">
        <f>D120+D125+D170+D213</f>
        <v>1996026.7</v>
      </c>
      <c r="E119" s="12">
        <f>E120+E125+E170+E213</f>
        <v>1719241.9</v>
      </c>
    </row>
    <row r="120" spans="1:5" s="19" customFormat="1" ht="42.6" customHeight="1" x14ac:dyDescent="0.3">
      <c r="A120" s="1" t="s">
        <v>55</v>
      </c>
      <c r="B120" s="2" t="s">
        <v>85</v>
      </c>
      <c r="C120" s="12">
        <f>C121+C123</f>
        <v>111726.9</v>
      </c>
      <c r="D120" s="12">
        <f>D121+D123</f>
        <v>86743</v>
      </c>
      <c r="E120" s="12">
        <f>E121+E123</f>
        <v>86743</v>
      </c>
    </row>
    <row r="121" spans="1:5" ht="51" customHeight="1" x14ac:dyDescent="0.3">
      <c r="A121" s="3" t="s">
        <v>56</v>
      </c>
      <c r="B121" s="4" t="s">
        <v>86</v>
      </c>
      <c r="C121" s="5">
        <v>111726.9</v>
      </c>
      <c r="D121" s="5">
        <v>86743</v>
      </c>
      <c r="E121" s="5">
        <v>86743</v>
      </c>
    </row>
    <row r="122" spans="1:5" ht="63" customHeight="1" x14ac:dyDescent="0.3">
      <c r="A122" s="3" t="s">
        <v>201</v>
      </c>
      <c r="B122" s="4" t="s">
        <v>87</v>
      </c>
      <c r="C122" s="5">
        <v>111726.9</v>
      </c>
      <c r="D122" s="5">
        <v>86743</v>
      </c>
      <c r="E122" s="5">
        <v>86743</v>
      </c>
    </row>
    <row r="123" spans="1:5" ht="63" hidden="1" customHeight="1" x14ac:dyDescent="0.3">
      <c r="A123" s="3" t="s">
        <v>257</v>
      </c>
      <c r="B123" s="4" t="s">
        <v>258</v>
      </c>
      <c r="C123" s="5">
        <f>C124</f>
        <v>0</v>
      </c>
      <c r="D123" s="5">
        <f>D124</f>
        <v>0</v>
      </c>
      <c r="E123" s="5">
        <f>E124</f>
        <v>0</v>
      </c>
    </row>
    <row r="124" spans="1:5" ht="63" hidden="1" customHeight="1" x14ac:dyDescent="0.3">
      <c r="A124" s="3" t="s">
        <v>259</v>
      </c>
      <c r="B124" s="4" t="s">
        <v>260</v>
      </c>
      <c r="C124" s="5"/>
      <c r="D124" s="5">
        <v>0</v>
      </c>
      <c r="E124" s="5">
        <v>0</v>
      </c>
    </row>
    <row r="125" spans="1:5" s="19" customFormat="1" ht="50.45" customHeight="1" x14ac:dyDescent="0.3">
      <c r="A125" s="1" t="s">
        <v>52</v>
      </c>
      <c r="B125" s="2" t="s">
        <v>88</v>
      </c>
      <c r="C125" s="12">
        <f>C128+C154+C168+C158+C160+C132+C126+C134+C166+C162+C150+C130+C142+C138+C140+C144+C146+C136+C148+C164+C156+C152</f>
        <v>273050.49999999994</v>
      </c>
      <c r="D125" s="12">
        <f>D128+D154+D168+D158+D160+D132+D126+D134+D166+D162+D150+D130+D142+D138+D140+D144+D146+D136+D148+D164+D156</f>
        <v>190252.4</v>
      </c>
      <c r="E125" s="12">
        <f>E128+E154+E168+E158+E160+E132+E126+E134+E166+E162+E150+E130+E142+E138+E140+E144+E146+E136+E148+E164+E156</f>
        <v>253018.39999999997</v>
      </c>
    </row>
    <row r="126" spans="1:5" s="19" customFormat="1" ht="72" customHeight="1" x14ac:dyDescent="0.3">
      <c r="A126" s="22" t="s">
        <v>413</v>
      </c>
      <c r="B126" s="23" t="s">
        <v>147</v>
      </c>
      <c r="C126" s="7">
        <f>C127</f>
        <v>115485.5</v>
      </c>
      <c r="D126" s="7">
        <f>D127</f>
        <v>57696.1</v>
      </c>
      <c r="E126" s="7">
        <f>E127</f>
        <v>46323.3</v>
      </c>
    </row>
    <row r="127" spans="1:5" s="19" customFormat="1" ht="78.75" customHeight="1" x14ac:dyDescent="0.3">
      <c r="A127" s="22" t="s">
        <v>412</v>
      </c>
      <c r="B127" s="23" t="s">
        <v>146</v>
      </c>
      <c r="C127" s="7">
        <v>115485.5</v>
      </c>
      <c r="D127" s="7">
        <v>57696.1</v>
      </c>
      <c r="E127" s="7">
        <v>46323.3</v>
      </c>
    </row>
    <row r="128" spans="1:5" ht="149.25" customHeight="1" x14ac:dyDescent="0.3">
      <c r="A128" s="3" t="s">
        <v>414</v>
      </c>
      <c r="B128" s="4" t="s">
        <v>89</v>
      </c>
      <c r="C128" s="5">
        <f>C129</f>
        <v>55836</v>
      </c>
      <c r="D128" s="5">
        <f>D129</f>
        <v>47718</v>
      </c>
      <c r="E128" s="5">
        <f>E129</f>
        <v>180987.5</v>
      </c>
    </row>
    <row r="129" spans="1:5" ht="151.5" customHeight="1" x14ac:dyDescent="0.3">
      <c r="A129" s="3" t="s">
        <v>415</v>
      </c>
      <c r="B129" s="4" t="s">
        <v>90</v>
      </c>
      <c r="C129" s="7">
        <v>55836</v>
      </c>
      <c r="D129" s="7">
        <v>47718</v>
      </c>
      <c r="E129" s="7">
        <v>180987.5</v>
      </c>
    </row>
    <row r="130" spans="1:5" ht="109.5" hidden="1" customHeight="1" x14ac:dyDescent="0.3">
      <c r="A130" s="3" t="s">
        <v>234</v>
      </c>
      <c r="B130" s="4" t="s">
        <v>232</v>
      </c>
      <c r="C130" s="7">
        <f>C131</f>
        <v>0</v>
      </c>
      <c r="D130" s="7">
        <f>D131</f>
        <v>0</v>
      </c>
      <c r="E130" s="7">
        <f>E131</f>
        <v>0</v>
      </c>
    </row>
    <row r="131" spans="1:5" ht="134.44999999999999" hidden="1" customHeight="1" x14ac:dyDescent="0.3">
      <c r="A131" s="3" t="s">
        <v>235</v>
      </c>
      <c r="B131" s="4" t="s">
        <v>233</v>
      </c>
      <c r="C131" s="7"/>
      <c r="D131" s="7"/>
      <c r="E131" s="7"/>
    </row>
    <row r="132" spans="1:5" ht="82.5" hidden="1" customHeight="1" x14ac:dyDescent="0.3">
      <c r="A132" s="3" t="s">
        <v>141</v>
      </c>
      <c r="B132" s="4" t="s">
        <v>139</v>
      </c>
      <c r="C132" s="5">
        <f>C133</f>
        <v>0</v>
      </c>
      <c r="D132" s="5">
        <f>D133</f>
        <v>0</v>
      </c>
      <c r="E132" s="5">
        <f>E133</f>
        <v>0</v>
      </c>
    </row>
    <row r="133" spans="1:5" ht="90" hidden="1" customHeight="1" x14ac:dyDescent="0.3">
      <c r="A133" s="3" t="s">
        <v>143</v>
      </c>
      <c r="B133" s="4" t="s">
        <v>140</v>
      </c>
      <c r="C133" s="5"/>
      <c r="D133" s="5"/>
      <c r="E133" s="5">
        <v>0</v>
      </c>
    </row>
    <row r="134" spans="1:5" ht="115.5" hidden="1" customHeight="1" x14ac:dyDescent="0.3">
      <c r="A134" s="3" t="s">
        <v>276</v>
      </c>
      <c r="B134" s="4" t="s">
        <v>206</v>
      </c>
      <c r="C134" s="5">
        <f>C135</f>
        <v>0</v>
      </c>
      <c r="D134" s="5">
        <f>D135</f>
        <v>0</v>
      </c>
      <c r="E134" s="5">
        <f>E135</f>
        <v>0</v>
      </c>
    </row>
    <row r="135" spans="1:5" ht="139.5" hidden="1" customHeight="1" x14ac:dyDescent="0.3">
      <c r="A135" s="3" t="s">
        <v>277</v>
      </c>
      <c r="B135" s="4" t="s">
        <v>207</v>
      </c>
      <c r="C135" s="5"/>
      <c r="D135" s="5"/>
      <c r="E135" s="5"/>
    </row>
    <row r="136" spans="1:5" ht="60.75" hidden="1" customHeight="1" x14ac:dyDescent="0.3">
      <c r="A136" s="3" t="s">
        <v>281</v>
      </c>
      <c r="B136" s="4" t="s">
        <v>280</v>
      </c>
      <c r="C136" s="5">
        <f>C137</f>
        <v>0</v>
      </c>
      <c r="D136" s="5">
        <f>D137</f>
        <v>0</v>
      </c>
      <c r="E136" s="5">
        <f>E137</f>
        <v>0</v>
      </c>
    </row>
    <row r="137" spans="1:5" ht="84.75" hidden="1" customHeight="1" x14ac:dyDescent="0.3">
      <c r="A137" s="3" t="s">
        <v>278</v>
      </c>
      <c r="B137" s="4" t="s">
        <v>279</v>
      </c>
      <c r="C137" s="5"/>
      <c r="D137" s="5"/>
      <c r="E137" s="5"/>
    </row>
    <row r="138" spans="1:5" ht="86.25" hidden="1" customHeight="1" x14ac:dyDescent="0.3">
      <c r="A138" s="3" t="s">
        <v>245</v>
      </c>
      <c r="B138" s="4" t="s">
        <v>242</v>
      </c>
      <c r="C138" s="5">
        <f>C139</f>
        <v>0</v>
      </c>
      <c r="D138" s="5">
        <f>D139</f>
        <v>0</v>
      </c>
      <c r="E138" s="5">
        <f>E139</f>
        <v>0</v>
      </c>
    </row>
    <row r="139" spans="1:5" ht="86.25" hidden="1" customHeight="1" x14ac:dyDescent="0.3">
      <c r="A139" s="3" t="s">
        <v>244</v>
      </c>
      <c r="B139" s="4" t="s">
        <v>243</v>
      </c>
      <c r="C139" s="5"/>
      <c r="D139" s="5">
        <v>0</v>
      </c>
      <c r="E139" s="5">
        <v>0</v>
      </c>
    </row>
    <row r="140" spans="1:5" ht="99" hidden="1" customHeight="1" x14ac:dyDescent="0.3">
      <c r="A140" s="3" t="s">
        <v>256</v>
      </c>
      <c r="B140" s="4" t="s">
        <v>253</v>
      </c>
      <c r="C140" s="5">
        <f>C141</f>
        <v>0</v>
      </c>
      <c r="D140" s="5">
        <f>D141</f>
        <v>0</v>
      </c>
      <c r="E140" s="5">
        <f>E141</f>
        <v>0</v>
      </c>
    </row>
    <row r="141" spans="1:5" ht="121.5" hidden="1" customHeight="1" x14ac:dyDescent="0.3">
      <c r="A141" s="3" t="s">
        <v>255</v>
      </c>
      <c r="B141" s="4" t="s">
        <v>254</v>
      </c>
      <c r="C141" s="5"/>
      <c r="D141" s="5">
        <v>0</v>
      </c>
      <c r="E141" s="5">
        <v>0</v>
      </c>
    </row>
    <row r="142" spans="1:5" ht="96.75" hidden="1" customHeight="1" x14ac:dyDescent="0.3">
      <c r="A142" s="3" t="s">
        <v>238</v>
      </c>
      <c r="B142" s="4" t="s">
        <v>236</v>
      </c>
      <c r="C142" s="5">
        <f>C143</f>
        <v>0</v>
      </c>
      <c r="D142" s="5">
        <f>D143</f>
        <v>0</v>
      </c>
      <c r="E142" s="5">
        <f>E143</f>
        <v>0</v>
      </c>
    </row>
    <row r="143" spans="1:5" ht="118.5" hidden="1" customHeight="1" x14ac:dyDescent="0.3">
      <c r="A143" s="3" t="s">
        <v>239</v>
      </c>
      <c r="B143" s="4" t="s">
        <v>237</v>
      </c>
      <c r="C143" s="5"/>
      <c r="D143" s="5"/>
      <c r="E143" s="5"/>
    </row>
    <row r="144" spans="1:5" ht="97.5" customHeight="1" x14ac:dyDescent="0.3">
      <c r="A144" s="3" t="s">
        <v>340</v>
      </c>
      <c r="B144" s="4" t="s">
        <v>261</v>
      </c>
      <c r="C144" s="5">
        <f>C145</f>
        <v>31477.3</v>
      </c>
      <c r="D144" s="5">
        <f>D145</f>
        <v>32355.9</v>
      </c>
      <c r="E144" s="5">
        <f>E145</f>
        <v>5500.5</v>
      </c>
    </row>
    <row r="145" spans="1:5" ht="136.5" customHeight="1" x14ac:dyDescent="0.3">
      <c r="A145" s="3" t="s">
        <v>416</v>
      </c>
      <c r="B145" s="4" t="s">
        <v>262</v>
      </c>
      <c r="C145" s="5">
        <v>31477.3</v>
      </c>
      <c r="D145" s="5">
        <v>32355.9</v>
      </c>
      <c r="E145" s="5">
        <v>5500.5</v>
      </c>
    </row>
    <row r="146" spans="1:5" ht="99.75" hidden="1" customHeight="1" x14ac:dyDescent="0.3">
      <c r="A146" s="3" t="s">
        <v>342</v>
      </c>
      <c r="B146" s="4" t="s">
        <v>271</v>
      </c>
      <c r="C146" s="5">
        <f>C147</f>
        <v>0</v>
      </c>
      <c r="D146" s="5">
        <f>D147</f>
        <v>0</v>
      </c>
      <c r="E146" s="5">
        <f>E147</f>
        <v>0</v>
      </c>
    </row>
    <row r="147" spans="1:5" ht="115.5" hidden="1" customHeight="1" x14ac:dyDescent="0.3">
      <c r="A147" s="3" t="s">
        <v>341</v>
      </c>
      <c r="B147" s="4" t="s">
        <v>270</v>
      </c>
      <c r="C147" s="5"/>
      <c r="D147" s="5"/>
      <c r="E147" s="5"/>
    </row>
    <row r="148" spans="1:5" ht="81.75" hidden="1" customHeight="1" x14ac:dyDescent="0.3">
      <c r="A148" s="3" t="s">
        <v>285</v>
      </c>
      <c r="B148" s="4" t="s">
        <v>284</v>
      </c>
      <c r="C148" s="5">
        <f>C149</f>
        <v>0</v>
      </c>
      <c r="D148" s="5">
        <f>D149</f>
        <v>0</v>
      </c>
      <c r="E148" s="5">
        <f>E149</f>
        <v>0</v>
      </c>
    </row>
    <row r="149" spans="1:5" ht="86.25" hidden="1" customHeight="1" x14ac:dyDescent="0.3">
      <c r="A149" s="3" t="s">
        <v>282</v>
      </c>
      <c r="B149" s="4" t="s">
        <v>283</v>
      </c>
      <c r="C149" s="5"/>
      <c r="D149" s="5">
        <v>0</v>
      </c>
      <c r="E149" s="5">
        <v>0</v>
      </c>
    </row>
    <row r="150" spans="1:5" ht="45.6" customHeight="1" x14ac:dyDescent="0.3">
      <c r="A150" s="3" t="s">
        <v>221</v>
      </c>
      <c r="B150" s="4" t="s">
        <v>222</v>
      </c>
      <c r="C150" s="5">
        <f>C151</f>
        <v>2991.7</v>
      </c>
      <c r="D150" s="5">
        <f>D151</f>
        <v>2922.4</v>
      </c>
      <c r="E150" s="5">
        <f>E151</f>
        <v>2093.3000000000002</v>
      </c>
    </row>
    <row r="151" spans="1:5" ht="77.25" customHeight="1" x14ac:dyDescent="0.3">
      <c r="A151" s="3" t="s">
        <v>349</v>
      </c>
      <c r="B151" s="4" t="s">
        <v>220</v>
      </c>
      <c r="C151" s="5">
        <v>2991.7</v>
      </c>
      <c r="D151" s="5">
        <v>2922.4</v>
      </c>
      <c r="E151" s="5">
        <v>2093.3000000000002</v>
      </c>
    </row>
    <row r="152" spans="1:5" ht="77.25" customHeight="1" x14ac:dyDescent="0.3">
      <c r="A152" s="3" t="s">
        <v>369</v>
      </c>
      <c r="B152" s="4" t="s">
        <v>417</v>
      </c>
      <c r="C152" s="5">
        <f>C153</f>
        <v>1339.3</v>
      </c>
      <c r="D152" s="5">
        <f>D153</f>
        <v>0</v>
      </c>
      <c r="E152" s="5">
        <f>E153</f>
        <v>0</v>
      </c>
    </row>
    <row r="153" spans="1:5" ht="77.25" customHeight="1" x14ac:dyDescent="0.3">
      <c r="A153" s="3" t="s">
        <v>418</v>
      </c>
      <c r="B153" s="4" t="s">
        <v>370</v>
      </c>
      <c r="C153" s="5">
        <v>1339.3</v>
      </c>
      <c r="D153" s="5">
        <v>0</v>
      </c>
      <c r="E153" s="5">
        <v>0</v>
      </c>
    </row>
    <row r="154" spans="1:5" ht="45.6" customHeight="1" x14ac:dyDescent="0.3">
      <c r="A154" s="3" t="s">
        <v>142</v>
      </c>
      <c r="B154" s="4" t="s">
        <v>91</v>
      </c>
      <c r="C154" s="5">
        <f>C155</f>
        <v>328.1</v>
      </c>
      <c r="D154" s="5">
        <f>D155</f>
        <v>328.1</v>
      </c>
      <c r="E154" s="5">
        <f>E155</f>
        <v>0</v>
      </c>
    </row>
    <row r="155" spans="1:5" ht="50.1" customHeight="1" x14ac:dyDescent="0.3">
      <c r="A155" s="3" t="s">
        <v>419</v>
      </c>
      <c r="B155" s="4" t="s">
        <v>92</v>
      </c>
      <c r="C155" s="5">
        <v>328.1</v>
      </c>
      <c r="D155" s="5">
        <v>328.1</v>
      </c>
      <c r="E155" s="5">
        <v>0</v>
      </c>
    </row>
    <row r="156" spans="1:5" ht="50.1" hidden="1" customHeight="1" x14ac:dyDescent="0.3">
      <c r="A156" s="3" t="s">
        <v>354</v>
      </c>
      <c r="B156" s="4" t="s">
        <v>356</v>
      </c>
      <c r="C156" s="5"/>
      <c r="D156" s="5">
        <f>D157</f>
        <v>0</v>
      </c>
      <c r="E156" s="5">
        <f>E157</f>
        <v>0</v>
      </c>
    </row>
    <row r="157" spans="1:5" ht="50.1" hidden="1" customHeight="1" x14ac:dyDescent="0.3">
      <c r="A157" s="3" t="s">
        <v>357</v>
      </c>
      <c r="B157" s="4" t="s">
        <v>355</v>
      </c>
      <c r="C157" s="5"/>
      <c r="D157" s="5">
        <v>0</v>
      </c>
      <c r="E157" s="5">
        <v>0</v>
      </c>
    </row>
    <row r="158" spans="1:5" ht="36.75" customHeight="1" x14ac:dyDescent="0.3">
      <c r="A158" s="3" t="s">
        <v>371</v>
      </c>
      <c r="B158" s="4" t="s">
        <v>93</v>
      </c>
      <c r="C158" s="5">
        <f>C159</f>
        <v>29951.4</v>
      </c>
      <c r="D158" s="5">
        <f>D159</f>
        <v>29951.4</v>
      </c>
      <c r="E158" s="5">
        <f>E159</f>
        <v>0</v>
      </c>
    </row>
    <row r="159" spans="1:5" ht="87.75" customHeight="1" x14ac:dyDescent="0.3">
      <c r="A159" s="3" t="s">
        <v>420</v>
      </c>
      <c r="B159" s="4" t="s">
        <v>94</v>
      </c>
      <c r="C159" s="5">
        <v>29951.4</v>
      </c>
      <c r="D159" s="5">
        <v>29951.4</v>
      </c>
      <c r="E159" s="5">
        <v>0</v>
      </c>
    </row>
    <row r="160" spans="1:5" ht="78" hidden="1" customHeight="1" x14ac:dyDescent="0.3">
      <c r="A160" s="3" t="s">
        <v>83</v>
      </c>
      <c r="B160" s="4" t="s">
        <v>95</v>
      </c>
      <c r="C160" s="5">
        <f>C161</f>
        <v>-8.0035533756017685E-11</v>
      </c>
      <c r="D160" s="5">
        <f>D161</f>
        <v>0</v>
      </c>
      <c r="E160" s="5">
        <f>E161</f>
        <v>0</v>
      </c>
    </row>
    <row r="161" spans="1:5" ht="76.900000000000006" hidden="1" customHeight="1" x14ac:dyDescent="0.3">
      <c r="A161" s="3" t="s">
        <v>84</v>
      </c>
      <c r="B161" s="4" t="s">
        <v>96</v>
      </c>
      <c r="C161" s="5">
        <f>387570.6-66194.4-41657.9-321376.2+41657.9</f>
        <v>-8.0035533756017685E-11</v>
      </c>
      <c r="D161" s="5">
        <f>41657.9-41657.9</f>
        <v>0</v>
      </c>
      <c r="E161" s="5">
        <v>0</v>
      </c>
    </row>
    <row r="162" spans="1:5" ht="47.25" customHeight="1" x14ac:dyDescent="0.3">
      <c r="A162" s="3" t="s">
        <v>210</v>
      </c>
      <c r="B162" s="4" t="s">
        <v>208</v>
      </c>
      <c r="C162" s="5">
        <f>C163</f>
        <v>16837.7</v>
      </c>
      <c r="D162" s="5">
        <f>D163</f>
        <v>0</v>
      </c>
      <c r="E162" s="5">
        <f>E163</f>
        <v>0</v>
      </c>
    </row>
    <row r="163" spans="1:5" ht="97.5" customHeight="1" x14ac:dyDescent="0.3">
      <c r="A163" s="3" t="s">
        <v>421</v>
      </c>
      <c r="B163" s="4" t="s">
        <v>209</v>
      </c>
      <c r="C163" s="5">
        <v>16837.7</v>
      </c>
      <c r="D163" s="5">
        <v>0</v>
      </c>
      <c r="E163" s="5">
        <v>0</v>
      </c>
    </row>
    <row r="164" spans="1:5" ht="129.75" hidden="1" customHeight="1" x14ac:dyDescent="0.3">
      <c r="A164" s="3" t="s">
        <v>352</v>
      </c>
      <c r="B164" s="4" t="s">
        <v>353</v>
      </c>
      <c r="C164" s="5">
        <f>C165</f>
        <v>0</v>
      </c>
      <c r="D164" s="5">
        <f>D165</f>
        <v>0</v>
      </c>
      <c r="E164" s="5">
        <f>E165</f>
        <v>0</v>
      </c>
    </row>
    <row r="165" spans="1:5" ht="122.25" hidden="1" customHeight="1" x14ac:dyDescent="0.3">
      <c r="A165" s="3" t="s">
        <v>351</v>
      </c>
      <c r="B165" s="4" t="s">
        <v>350</v>
      </c>
      <c r="C165" s="5"/>
      <c r="D165" s="5">
        <v>0</v>
      </c>
      <c r="E165" s="5">
        <v>0</v>
      </c>
    </row>
    <row r="166" spans="1:5" ht="97.5" hidden="1" customHeight="1" x14ac:dyDescent="0.3">
      <c r="A166" s="3" t="s">
        <v>213</v>
      </c>
      <c r="B166" s="4" t="s">
        <v>212</v>
      </c>
      <c r="C166" s="5">
        <f>C167</f>
        <v>0</v>
      </c>
      <c r="D166" s="5">
        <f>D167</f>
        <v>0</v>
      </c>
      <c r="E166" s="5">
        <f>E167</f>
        <v>0</v>
      </c>
    </row>
    <row r="167" spans="1:5" ht="97.5" hidden="1" customHeight="1" x14ac:dyDescent="0.3">
      <c r="A167" s="3" t="s">
        <v>214</v>
      </c>
      <c r="B167" s="4" t="s">
        <v>211</v>
      </c>
      <c r="C167" s="5"/>
      <c r="D167" s="5"/>
      <c r="E167" s="5"/>
    </row>
    <row r="168" spans="1:5" ht="31.5" customHeight="1" x14ac:dyDescent="0.3">
      <c r="A168" s="3" t="s">
        <v>53</v>
      </c>
      <c r="B168" s="4" t="s">
        <v>97</v>
      </c>
      <c r="C168" s="5">
        <f>C169</f>
        <v>18803.5</v>
      </c>
      <c r="D168" s="5">
        <f>D169</f>
        <v>19280.5</v>
      </c>
      <c r="E168" s="5">
        <f>E169</f>
        <v>18113.8</v>
      </c>
    </row>
    <row r="169" spans="1:5" ht="33.4" customHeight="1" x14ac:dyDescent="0.3">
      <c r="A169" s="3" t="s">
        <v>54</v>
      </c>
      <c r="B169" s="4" t="s">
        <v>98</v>
      </c>
      <c r="C169" s="5">
        <v>18803.5</v>
      </c>
      <c r="D169" s="5">
        <v>19280.5</v>
      </c>
      <c r="E169" s="5">
        <v>18113.8</v>
      </c>
    </row>
    <row r="170" spans="1:5" s="19" customFormat="1" ht="49.5" customHeight="1" x14ac:dyDescent="0.3">
      <c r="A170" s="1" t="s">
        <v>57</v>
      </c>
      <c r="B170" s="2" t="s">
        <v>99</v>
      </c>
      <c r="C170" s="12">
        <f>C171+C173+C175+C177+C181+C183+C185+C187+C189+C191+C193+C197+C203+C209+C211+C207+C205+C201+C195+C199+C179</f>
        <v>1582802.1</v>
      </c>
      <c r="D170" s="12">
        <f>D171+D173+D175+D177+D181+D183+D185+D187+D189+D191+D193+D197+D203+D209+D211+D207+D205+D201+D195+D199+D179</f>
        <v>1663492.1</v>
      </c>
      <c r="E170" s="12">
        <f>E171+E173+E175+E177+E181+E183+E185+E187+E189+E191+E193+E197+E203+E209+E211+E207+E205+E201+E195+E199+E179</f>
        <v>1355655.3</v>
      </c>
    </row>
    <row r="171" spans="1:5" ht="104.45" customHeight="1" x14ac:dyDescent="0.3">
      <c r="A171" s="3" t="s">
        <v>422</v>
      </c>
      <c r="B171" s="4" t="s">
        <v>100</v>
      </c>
      <c r="C171" s="5">
        <f>C172</f>
        <v>590.9</v>
      </c>
      <c r="D171" s="5">
        <f>D172</f>
        <v>614.29999999999995</v>
      </c>
      <c r="E171" s="5">
        <f>E172</f>
        <v>637.79999999999995</v>
      </c>
    </row>
    <row r="172" spans="1:5" ht="102" customHeight="1" x14ac:dyDescent="0.3">
      <c r="A172" s="3" t="s">
        <v>423</v>
      </c>
      <c r="B172" s="4" t="s">
        <v>101</v>
      </c>
      <c r="C172" s="5">
        <v>590.9</v>
      </c>
      <c r="D172" s="5">
        <v>614.29999999999995</v>
      </c>
      <c r="E172" s="5">
        <v>637.79999999999995</v>
      </c>
    </row>
    <row r="173" spans="1:5" ht="83.25" customHeight="1" x14ac:dyDescent="0.3">
      <c r="A173" s="3" t="s">
        <v>424</v>
      </c>
      <c r="B173" s="4" t="s">
        <v>102</v>
      </c>
      <c r="C173" s="5">
        <f>C174</f>
        <v>13473.8</v>
      </c>
      <c r="D173" s="5">
        <f>D174</f>
        <v>13985.8</v>
      </c>
      <c r="E173" s="5">
        <f>E174</f>
        <v>14517.2</v>
      </c>
    </row>
    <row r="174" spans="1:5" ht="80.25" customHeight="1" x14ac:dyDescent="0.3">
      <c r="A174" s="3" t="s">
        <v>425</v>
      </c>
      <c r="B174" s="4" t="s">
        <v>103</v>
      </c>
      <c r="C174" s="5">
        <v>13473.8</v>
      </c>
      <c r="D174" s="5">
        <v>13985.8</v>
      </c>
      <c r="E174" s="5">
        <v>14517.2</v>
      </c>
    </row>
    <row r="175" spans="1:5" ht="79.5" customHeight="1" x14ac:dyDescent="0.3">
      <c r="A175" s="3" t="s">
        <v>426</v>
      </c>
      <c r="B175" s="4" t="s">
        <v>104</v>
      </c>
      <c r="C175" s="5">
        <f>C176</f>
        <v>389747.7</v>
      </c>
      <c r="D175" s="5">
        <f>D176</f>
        <v>411375.4</v>
      </c>
      <c r="E175" s="5">
        <f>E176</f>
        <v>420839.4</v>
      </c>
    </row>
    <row r="176" spans="1:5" ht="83.25" customHeight="1" x14ac:dyDescent="0.3">
      <c r="A176" s="3" t="s">
        <v>427</v>
      </c>
      <c r="B176" s="4" t="s">
        <v>105</v>
      </c>
      <c r="C176" s="5">
        <v>389747.7</v>
      </c>
      <c r="D176" s="5">
        <v>411375.4</v>
      </c>
      <c r="E176" s="5">
        <v>420839.4</v>
      </c>
    </row>
    <row r="177" spans="1:5" ht="101.45" hidden="1" customHeight="1" x14ac:dyDescent="0.3">
      <c r="A177" s="3" t="s">
        <v>58</v>
      </c>
      <c r="B177" s="4" t="s">
        <v>106</v>
      </c>
      <c r="C177" s="5">
        <f>C178</f>
        <v>0</v>
      </c>
      <c r="D177" s="5">
        <f>D178</f>
        <v>0</v>
      </c>
      <c r="E177" s="5">
        <f>E178</f>
        <v>0</v>
      </c>
    </row>
    <row r="178" spans="1:5" ht="111.6" hidden="1" customHeight="1" x14ac:dyDescent="0.3">
      <c r="A178" s="3" t="s">
        <v>59</v>
      </c>
      <c r="B178" s="4" t="s">
        <v>107</v>
      </c>
      <c r="C178" s="5"/>
      <c r="D178" s="5"/>
      <c r="E178" s="5"/>
    </row>
    <row r="179" spans="1:5" ht="111.6" customHeight="1" x14ac:dyDescent="0.3">
      <c r="A179" s="3" t="s">
        <v>58</v>
      </c>
      <c r="B179" s="4" t="s">
        <v>358</v>
      </c>
      <c r="C179" s="5">
        <f>C180</f>
        <v>69318.100000000006</v>
      </c>
      <c r="D179" s="5">
        <f>D180</f>
        <v>71571.100000000006</v>
      </c>
      <c r="E179" s="5">
        <f>E180</f>
        <v>11850</v>
      </c>
    </row>
    <row r="180" spans="1:5" ht="111.6" customHeight="1" x14ac:dyDescent="0.3">
      <c r="A180" s="3" t="s">
        <v>428</v>
      </c>
      <c r="B180" s="4" t="s">
        <v>359</v>
      </c>
      <c r="C180" s="5">
        <v>69318.100000000006</v>
      </c>
      <c r="D180" s="5">
        <v>71571.100000000006</v>
      </c>
      <c r="E180" s="5">
        <v>11850</v>
      </c>
    </row>
    <row r="181" spans="1:5" ht="99.6" customHeight="1" x14ac:dyDescent="0.3">
      <c r="A181" s="3" t="s">
        <v>60</v>
      </c>
      <c r="B181" s="4" t="s">
        <v>108</v>
      </c>
      <c r="C181" s="5">
        <f>C182</f>
        <v>11.7</v>
      </c>
      <c r="D181" s="5">
        <f>D182</f>
        <v>10.5</v>
      </c>
      <c r="E181" s="5">
        <f>E182</f>
        <v>0</v>
      </c>
    </row>
    <row r="182" spans="1:5" ht="117.6" customHeight="1" x14ac:dyDescent="0.3">
      <c r="A182" s="3" t="s">
        <v>429</v>
      </c>
      <c r="B182" s="4" t="s">
        <v>109</v>
      </c>
      <c r="C182" s="5">
        <v>11.7</v>
      </c>
      <c r="D182" s="5">
        <v>10.5</v>
      </c>
      <c r="E182" s="5">
        <v>0</v>
      </c>
    </row>
    <row r="183" spans="1:5" ht="94.15" hidden="1" customHeight="1" x14ac:dyDescent="0.3">
      <c r="A183" s="3" t="s">
        <v>61</v>
      </c>
      <c r="B183" s="4" t="s">
        <v>110</v>
      </c>
      <c r="C183" s="5">
        <f>C184</f>
        <v>0</v>
      </c>
      <c r="D183" s="5">
        <f>D184</f>
        <v>0</v>
      </c>
      <c r="E183" s="5">
        <f>E184</f>
        <v>0</v>
      </c>
    </row>
    <row r="184" spans="1:5" ht="110.45" hidden="1" customHeight="1" x14ac:dyDescent="0.3">
      <c r="A184" s="3" t="s">
        <v>62</v>
      </c>
      <c r="B184" s="4" t="s">
        <v>111</v>
      </c>
      <c r="C184" s="5"/>
      <c r="D184" s="5"/>
      <c r="E184" s="5"/>
    </row>
    <row r="185" spans="1:5" ht="105.75" customHeight="1" x14ac:dyDescent="0.3">
      <c r="A185" s="3" t="s">
        <v>63</v>
      </c>
      <c r="B185" s="4" t="s">
        <v>112</v>
      </c>
      <c r="C185" s="5">
        <f>C186</f>
        <v>1402.4</v>
      </c>
      <c r="D185" s="5">
        <f>D186</f>
        <v>1458.7</v>
      </c>
      <c r="E185" s="5">
        <f>E186</f>
        <v>0</v>
      </c>
    </row>
    <row r="186" spans="1:5" ht="126" customHeight="1" x14ac:dyDescent="0.3">
      <c r="A186" s="3" t="s">
        <v>430</v>
      </c>
      <c r="B186" s="4" t="s">
        <v>113</v>
      </c>
      <c r="C186" s="5">
        <v>1402.4</v>
      </c>
      <c r="D186" s="5">
        <v>1458.7</v>
      </c>
      <c r="E186" s="5">
        <v>0</v>
      </c>
    </row>
    <row r="187" spans="1:5" ht="51.75" customHeight="1" x14ac:dyDescent="0.3">
      <c r="A187" s="3" t="s">
        <v>64</v>
      </c>
      <c r="B187" s="4" t="s">
        <v>114</v>
      </c>
      <c r="C187" s="5">
        <f>C188</f>
        <v>31752.5</v>
      </c>
      <c r="D187" s="5">
        <f>D188</f>
        <v>31753.1</v>
      </c>
      <c r="E187" s="5">
        <f>E188</f>
        <v>0</v>
      </c>
    </row>
    <row r="188" spans="1:5" ht="93" customHeight="1" x14ac:dyDescent="0.3">
      <c r="A188" s="3" t="s">
        <v>431</v>
      </c>
      <c r="B188" s="4" t="s">
        <v>115</v>
      </c>
      <c r="C188" s="5">
        <v>31752.5</v>
      </c>
      <c r="D188" s="5">
        <v>31753.1</v>
      </c>
      <c r="E188" s="5">
        <v>0</v>
      </c>
    </row>
    <row r="189" spans="1:5" ht="71.25" hidden="1" customHeight="1" x14ac:dyDescent="0.3">
      <c r="A189" s="3" t="s">
        <v>65</v>
      </c>
      <c r="B189" s="4" t="s">
        <v>116</v>
      </c>
      <c r="C189" s="5">
        <f>C190</f>
        <v>0</v>
      </c>
      <c r="D189" s="5">
        <f>D190</f>
        <v>0</v>
      </c>
      <c r="E189" s="5">
        <f>E190</f>
        <v>0</v>
      </c>
    </row>
    <row r="190" spans="1:5" ht="87" hidden="1" customHeight="1" x14ac:dyDescent="0.3">
      <c r="A190" s="3" t="s">
        <v>66</v>
      </c>
      <c r="B190" s="4" t="s">
        <v>117</v>
      </c>
      <c r="C190" s="5"/>
      <c r="D190" s="5"/>
      <c r="E190" s="5"/>
    </row>
    <row r="191" spans="1:5" ht="180.75" hidden="1" customHeight="1" x14ac:dyDescent="0.3">
      <c r="A191" s="3" t="s">
        <v>344</v>
      </c>
      <c r="B191" s="4" t="s">
        <v>118</v>
      </c>
      <c r="C191" s="5">
        <f>C192</f>
        <v>0</v>
      </c>
      <c r="D191" s="5">
        <f>D192</f>
        <v>0</v>
      </c>
      <c r="E191" s="5">
        <f>E192</f>
        <v>0</v>
      </c>
    </row>
    <row r="192" spans="1:5" ht="174.75" hidden="1" customHeight="1" x14ac:dyDescent="0.3">
      <c r="A192" s="3" t="s">
        <v>343</v>
      </c>
      <c r="B192" s="4" t="s">
        <v>119</v>
      </c>
      <c r="C192" s="5"/>
      <c r="D192" s="5"/>
      <c r="E192" s="5"/>
    </row>
    <row r="193" spans="1:9" ht="171" hidden="1" customHeight="1" x14ac:dyDescent="0.3">
      <c r="A193" s="3" t="s">
        <v>347</v>
      </c>
      <c r="B193" s="4" t="s">
        <v>120</v>
      </c>
      <c r="C193" s="5">
        <f>C194</f>
        <v>0</v>
      </c>
      <c r="D193" s="5">
        <f>D194</f>
        <v>0</v>
      </c>
      <c r="E193" s="5">
        <f>E194</f>
        <v>0</v>
      </c>
    </row>
    <row r="194" spans="1:9" ht="178.5" hidden="1" customHeight="1" x14ac:dyDescent="0.3">
      <c r="A194" s="3" t="s">
        <v>346</v>
      </c>
      <c r="B194" s="4" t="s">
        <v>121</v>
      </c>
      <c r="C194" s="5"/>
      <c r="D194" s="5"/>
      <c r="E194" s="5"/>
    </row>
    <row r="195" spans="1:9" ht="79.900000000000006" customHeight="1" x14ac:dyDescent="0.3">
      <c r="A195" s="3" t="s">
        <v>251</v>
      </c>
      <c r="B195" s="4" t="s">
        <v>252</v>
      </c>
      <c r="C195" s="5">
        <f>C196</f>
        <v>210471.1</v>
      </c>
      <c r="D195" s="5">
        <f>D196</f>
        <v>221300.5</v>
      </c>
      <c r="E195" s="5">
        <f>E196</f>
        <v>48400</v>
      </c>
    </row>
    <row r="196" spans="1:9" ht="79.900000000000006" customHeight="1" x14ac:dyDescent="0.3">
      <c r="A196" s="3" t="s">
        <v>432</v>
      </c>
      <c r="B196" s="4" t="s">
        <v>250</v>
      </c>
      <c r="C196" s="5">
        <v>210471.1</v>
      </c>
      <c r="D196" s="5">
        <v>221300.5</v>
      </c>
      <c r="E196" s="5">
        <v>48400</v>
      </c>
    </row>
    <row r="197" spans="1:9" ht="213.75" hidden="1" customHeight="1" x14ac:dyDescent="0.3">
      <c r="A197" s="3" t="s">
        <v>348</v>
      </c>
      <c r="B197" s="4" t="s">
        <v>122</v>
      </c>
      <c r="C197" s="5">
        <f>C198</f>
        <v>0</v>
      </c>
      <c r="D197" s="5">
        <f>D198</f>
        <v>0</v>
      </c>
      <c r="E197" s="5">
        <f>E198</f>
        <v>0</v>
      </c>
    </row>
    <row r="198" spans="1:9" ht="216" hidden="1" customHeight="1" x14ac:dyDescent="0.3">
      <c r="A198" s="3" t="s">
        <v>345</v>
      </c>
      <c r="B198" s="4" t="s">
        <v>123</v>
      </c>
      <c r="C198" s="5"/>
      <c r="D198" s="5"/>
      <c r="E198" s="5"/>
    </row>
    <row r="199" spans="1:9" ht="42" hidden="1" customHeight="1" x14ac:dyDescent="0.3">
      <c r="A199" s="3" t="s">
        <v>289</v>
      </c>
      <c r="B199" s="4" t="s">
        <v>288</v>
      </c>
      <c r="C199" s="5">
        <f>C200</f>
        <v>0</v>
      </c>
      <c r="D199" s="5">
        <f>D200</f>
        <v>0</v>
      </c>
      <c r="E199" s="5">
        <f>E200</f>
        <v>0</v>
      </c>
    </row>
    <row r="200" spans="1:9" ht="61.5" hidden="1" customHeight="1" x14ac:dyDescent="0.3">
      <c r="A200" s="3" t="s">
        <v>286</v>
      </c>
      <c r="B200" s="4" t="s">
        <v>287</v>
      </c>
      <c r="C200" s="5"/>
      <c r="D200" s="5"/>
      <c r="E200" s="5"/>
    </row>
    <row r="201" spans="1:9" ht="59.25" customHeight="1" x14ac:dyDescent="0.3">
      <c r="A201" s="3" t="s">
        <v>231</v>
      </c>
      <c r="B201" s="4" t="s">
        <v>230</v>
      </c>
      <c r="C201" s="5">
        <f>C202</f>
        <v>3037.9</v>
      </c>
      <c r="D201" s="5">
        <f>D202</f>
        <v>2923.4</v>
      </c>
      <c r="E201" s="5">
        <f>E202</f>
        <v>497</v>
      </c>
    </row>
    <row r="202" spans="1:9" ht="99.75" customHeight="1" x14ac:dyDescent="0.3">
      <c r="A202" s="3" t="s">
        <v>433</v>
      </c>
      <c r="B202" s="4" t="s">
        <v>229</v>
      </c>
      <c r="C202" s="5">
        <v>3037.9</v>
      </c>
      <c r="D202" s="5">
        <v>2923.4</v>
      </c>
      <c r="E202" s="5">
        <v>497</v>
      </c>
    </row>
    <row r="203" spans="1:9" ht="79.900000000000006" hidden="1" customHeight="1" x14ac:dyDescent="0.3">
      <c r="A203" s="3" t="s">
        <v>67</v>
      </c>
      <c r="B203" s="4" t="s">
        <v>124</v>
      </c>
      <c r="C203" s="5">
        <f>C204</f>
        <v>0</v>
      </c>
      <c r="D203" s="5">
        <f>D204</f>
        <v>0</v>
      </c>
      <c r="E203" s="5">
        <f>E204</f>
        <v>0</v>
      </c>
    </row>
    <row r="204" spans="1:9" ht="79.900000000000006" hidden="1" customHeight="1" x14ac:dyDescent="0.3">
      <c r="A204" s="3" t="s">
        <v>68</v>
      </c>
      <c r="B204" s="4" t="s">
        <v>125</v>
      </c>
      <c r="C204" s="5">
        <f>3019.8-3019.8</f>
        <v>0</v>
      </c>
      <c r="D204" s="5">
        <f>3001.5-3001.5</f>
        <v>0</v>
      </c>
      <c r="E204" s="5">
        <f>3016.1-3016.1</f>
        <v>0</v>
      </c>
      <c r="G204" s="24"/>
      <c r="H204" s="24"/>
      <c r="I204" s="24"/>
    </row>
    <row r="205" spans="1:9" ht="79.900000000000006" hidden="1" customHeight="1" x14ac:dyDescent="0.3">
      <c r="A205" s="3" t="s">
        <v>149</v>
      </c>
      <c r="B205" s="4" t="s">
        <v>148</v>
      </c>
      <c r="C205" s="5">
        <f>C206</f>
        <v>0</v>
      </c>
      <c r="D205" s="5">
        <f>D206</f>
        <v>0</v>
      </c>
      <c r="E205" s="5">
        <f>E206</f>
        <v>0</v>
      </c>
    </row>
    <row r="206" spans="1:9" ht="79.900000000000006" hidden="1" customHeight="1" x14ac:dyDescent="0.3">
      <c r="A206" s="3" t="s">
        <v>151</v>
      </c>
      <c r="B206" s="4" t="s">
        <v>150</v>
      </c>
      <c r="C206" s="5"/>
      <c r="D206" s="5"/>
      <c r="E206" s="5"/>
    </row>
    <row r="207" spans="1:9" ht="70.5" customHeight="1" x14ac:dyDescent="0.3">
      <c r="A207" s="3" t="s">
        <v>434</v>
      </c>
      <c r="B207" s="4" t="s">
        <v>137</v>
      </c>
      <c r="C207" s="5">
        <f>C208</f>
        <v>77540.399999999994</v>
      </c>
      <c r="D207" s="5">
        <f>D208</f>
        <v>80637.100000000006</v>
      </c>
      <c r="E207" s="5">
        <f>E208</f>
        <v>0</v>
      </c>
    </row>
    <row r="208" spans="1:9" ht="72" customHeight="1" x14ac:dyDescent="0.3">
      <c r="A208" s="3" t="s">
        <v>435</v>
      </c>
      <c r="B208" s="4" t="s">
        <v>138</v>
      </c>
      <c r="C208" s="5">
        <v>77540.399999999994</v>
      </c>
      <c r="D208" s="5">
        <v>80637.100000000006</v>
      </c>
      <c r="E208" s="5">
        <v>0</v>
      </c>
    </row>
    <row r="209" spans="1:5" ht="56.25" x14ac:dyDescent="0.3">
      <c r="A209" s="3" t="s">
        <v>437</v>
      </c>
      <c r="B209" s="4" t="s">
        <v>126</v>
      </c>
      <c r="C209" s="5">
        <f>C210</f>
        <v>3388.3</v>
      </c>
      <c r="D209" s="5">
        <f>D210</f>
        <v>2751</v>
      </c>
      <c r="E209" s="5">
        <f>E210</f>
        <v>168.7</v>
      </c>
    </row>
    <row r="210" spans="1:5" ht="71.25" customHeight="1" x14ac:dyDescent="0.3">
      <c r="A210" s="3" t="s">
        <v>436</v>
      </c>
      <c r="B210" s="4" t="s">
        <v>127</v>
      </c>
      <c r="C210" s="5">
        <v>3388.3</v>
      </c>
      <c r="D210" s="5">
        <v>2751</v>
      </c>
      <c r="E210" s="5">
        <v>168.7</v>
      </c>
    </row>
    <row r="211" spans="1:5" ht="35.25" customHeight="1" x14ac:dyDescent="0.3">
      <c r="A211" s="3" t="s">
        <v>69</v>
      </c>
      <c r="B211" s="4" t="s">
        <v>128</v>
      </c>
      <c r="C211" s="5">
        <f>C212</f>
        <v>782067.3</v>
      </c>
      <c r="D211" s="5">
        <f>D212</f>
        <v>825111.2</v>
      </c>
      <c r="E211" s="5">
        <f>E212</f>
        <v>858745.2</v>
      </c>
    </row>
    <row r="212" spans="1:5" ht="39" customHeight="1" x14ac:dyDescent="0.3">
      <c r="A212" s="3" t="s">
        <v>70</v>
      </c>
      <c r="B212" s="4" t="s">
        <v>129</v>
      </c>
      <c r="C212" s="5">
        <v>782067.3</v>
      </c>
      <c r="D212" s="5">
        <v>825111.2</v>
      </c>
      <c r="E212" s="5">
        <v>858745.2</v>
      </c>
    </row>
    <row r="213" spans="1:5" s="19" customFormat="1" ht="35.25" customHeight="1" x14ac:dyDescent="0.3">
      <c r="A213" s="1" t="s">
        <v>71</v>
      </c>
      <c r="B213" s="2" t="s">
        <v>130</v>
      </c>
      <c r="C213" s="12">
        <f>C214+C224+C220+C218+C222+C216</f>
        <v>56055.9</v>
      </c>
      <c r="D213" s="12">
        <f>D214+D224+D220+D218+D222+D216</f>
        <v>55539.199999999997</v>
      </c>
      <c r="E213" s="12">
        <f>E214+E224+E220+E218+E222+E216</f>
        <v>23825.200000000001</v>
      </c>
    </row>
    <row r="214" spans="1:5" ht="90.6" customHeight="1" x14ac:dyDescent="0.3">
      <c r="A214" s="3" t="s">
        <v>72</v>
      </c>
      <c r="B214" s="4" t="s">
        <v>131</v>
      </c>
      <c r="C214" s="5">
        <f>C215</f>
        <v>5986.9</v>
      </c>
      <c r="D214" s="5">
        <f>D215</f>
        <v>6329.5</v>
      </c>
      <c r="E214" s="5">
        <f>E215</f>
        <v>6644.7</v>
      </c>
    </row>
    <row r="215" spans="1:5" ht="122.25" customHeight="1" x14ac:dyDescent="0.3">
      <c r="A215" s="3" t="s">
        <v>438</v>
      </c>
      <c r="B215" s="4" t="s">
        <v>132</v>
      </c>
      <c r="C215" s="5">
        <v>5986.9</v>
      </c>
      <c r="D215" s="5">
        <v>6329.5</v>
      </c>
      <c r="E215" s="5">
        <v>6644.7</v>
      </c>
    </row>
    <row r="216" spans="1:5" ht="77.25" hidden="1" customHeight="1" x14ac:dyDescent="0.3">
      <c r="A216" s="3" t="s">
        <v>274</v>
      </c>
      <c r="B216" s="4" t="s">
        <v>272</v>
      </c>
      <c r="C216" s="5">
        <f>C217</f>
        <v>0</v>
      </c>
      <c r="D216" s="5">
        <f>D217</f>
        <v>0</v>
      </c>
      <c r="E216" s="5">
        <f>E217</f>
        <v>0</v>
      </c>
    </row>
    <row r="217" spans="1:5" ht="86.25" hidden="1" customHeight="1" x14ac:dyDescent="0.3">
      <c r="A217" s="3" t="s">
        <v>275</v>
      </c>
      <c r="B217" s="4" t="s">
        <v>273</v>
      </c>
      <c r="C217" s="5">
        <v>0</v>
      </c>
      <c r="D217" s="5"/>
      <c r="E217" s="5">
        <v>0</v>
      </c>
    </row>
    <row r="218" spans="1:5" ht="137.25" customHeight="1" x14ac:dyDescent="0.3">
      <c r="A218" s="3" t="s">
        <v>439</v>
      </c>
      <c r="B218" s="4" t="s">
        <v>240</v>
      </c>
      <c r="C218" s="5">
        <f>C219</f>
        <v>32888.5</v>
      </c>
      <c r="D218" s="5">
        <f>D219</f>
        <v>32029.200000000001</v>
      </c>
      <c r="E218" s="5">
        <f>E219</f>
        <v>0</v>
      </c>
    </row>
    <row r="219" spans="1:5" ht="189.75" customHeight="1" x14ac:dyDescent="0.3">
      <c r="A219" s="3" t="s">
        <v>440</v>
      </c>
      <c r="B219" s="4" t="s">
        <v>241</v>
      </c>
      <c r="C219" s="5">
        <v>32888.5</v>
      </c>
      <c r="D219" s="5">
        <v>32029.200000000001</v>
      </c>
      <c r="E219" s="5">
        <v>0</v>
      </c>
    </row>
    <row r="220" spans="1:5" ht="83.25" hidden="1" customHeight="1" x14ac:dyDescent="0.3">
      <c r="A220" s="3" t="s">
        <v>177</v>
      </c>
      <c r="B220" s="4" t="s">
        <v>176</v>
      </c>
      <c r="C220" s="5">
        <f>C221</f>
        <v>0</v>
      </c>
      <c r="D220" s="5">
        <f>D221</f>
        <v>0</v>
      </c>
      <c r="E220" s="5">
        <f>E221</f>
        <v>0</v>
      </c>
    </row>
    <row r="221" spans="1:5" ht="102.6" hidden="1" customHeight="1" x14ac:dyDescent="0.3">
      <c r="A221" s="3" t="s">
        <v>175</v>
      </c>
      <c r="B221" s="4" t="s">
        <v>174</v>
      </c>
      <c r="C221" s="5"/>
      <c r="D221" s="5"/>
      <c r="E221" s="5"/>
    </row>
    <row r="222" spans="1:5" ht="102.6" hidden="1" customHeight="1" x14ac:dyDescent="0.3">
      <c r="A222" s="3" t="s">
        <v>248</v>
      </c>
      <c r="B222" s="4" t="s">
        <v>249</v>
      </c>
      <c r="C222" s="5">
        <f>C223</f>
        <v>0</v>
      </c>
      <c r="D222" s="5">
        <f>D223</f>
        <v>0</v>
      </c>
      <c r="E222" s="5">
        <f>E223</f>
        <v>0</v>
      </c>
    </row>
    <row r="223" spans="1:5" ht="102.6" hidden="1" customHeight="1" x14ac:dyDescent="0.3">
      <c r="A223" s="3" t="s">
        <v>247</v>
      </c>
      <c r="B223" s="4" t="s">
        <v>246</v>
      </c>
      <c r="C223" s="5"/>
      <c r="D223" s="5"/>
      <c r="E223" s="5"/>
    </row>
    <row r="224" spans="1:5" ht="57" customHeight="1" x14ac:dyDescent="0.3">
      <c r="A224" s="3" t="s">
        <v>73</v>
      </c>
      <c r="B224" s="4" t="s">
        <v>133</v>
      </c>
      <c r="C224" s="5">
        <f>C225</f>
        <v>17180.5</v>
      </c>
      <c r="D224" s="5">
        <f>D225</f>
        <v>17180.5</v>
      </c>
      <c r="E224" s="5">
        <f>E225</f>
        <v>17180.5</v>
      </c>
    </row>
    <row r="225" spans="1:5" ht="62.25" customHeight="1" x14ac:dyDescent="0.3">
      <c r="A225" s="3" t="s">
        <v>74</v>
      </c>
      <c r="B225" s="4" t="s">
        <v>134</v>
      </c>
      <c r="C225" s="5">
        <v>17180.5</v>
      </c>
      <c r="D225" s="5">
        <v>17180.5</v>
      </c>
      <c r="E225" s="5">
        <v>17180.5</v>
      </c>
    </row>
    <row r="226" spans="1:5" ht="35.25" hidden="1" customHeight="1" x14ac:dyDescent="0.3">
      <c r="A226" s="3" t="s">
        <v>228</v>
      </c>
      <c r="B226" s="4" t="s">
        <v>227</v>
      </c>
      <c r="C226" s="5">
        <f t="shared" ref="C226:E227" si="3">C227</f>
        <v>0</v>
      </c>
      <c r="D226" s="5">
        <f t="shared" si="3"/>
        <v>0</v>
      </c>
      <c r="E226" s="5">
        <f t="shared" si="3"/>
        <v>0</v>
      </c>
    </row>
    <row r="227" spans="1:5" ht="43.5" hidden="1" customHeight="1" x14ac:dyDescent="0.3">
      <c r="A227" s="3" t="s">
        <v>224</v>
      </c>
      <c r="B227" s="4" t="s">
        <v>223</v>
      </c>
      <c r="C227" s="5">
        <f t="shared" si="3"/>
        <v>0</v>
      </c>
      <c r="D227" s="5">
        <f t="shared" si="3"/>
        <v>0</v>
      </c>
      <c r="E227" s="5">
        <f t="shared" si="3"/>
        <v>0</v>
      </c>
    </row>
    <row r="228" spans="1:5" ht="120" hidden="1" customHeight="1" x14ac:dyDescent="0.3">
      <c r="A228" s="3" t="s">
        <v>225</v>
      </c>
      <c r="B228" s="4" t="s">
        <v>226</v>
      </c>
      <c r="C228" s="5"/>
      <c r="D228" s="5">
        <v>0</v>
      </c>
      <c r="E228" s="5">
        <v>0</v>
      </c>
    </row>
    <row r="229" spans="1:5" s="27" customFormat="1" ht="34.9" customHeight="1" x14ac:dyDescent="0.35">
      <c r="A229" s="25" t="s">
        <v>75</v>
      </c>
      <c r="B229" s="26"/>
      <c r="C229" s="15">
        <f>C13+C118</f>
        <v>2599002.2999999998</v>
      </c>
      <c r="D229" s="15">
        <f>D13+D118</f>
        <v>2609271.5</v>
      </c>
      <c r="E229" s="15">
        <f>E13+E118</f>
        <v>2368018.2000000002</v>
      </c>
    </row>
    <row r="230" spans="1:5" ht="18" customHeight="1" x14ac:dyDescent="0.3">
      <c r="C230" s="28"/>
      <c r="D230" s="28"/>
    </row>
    <row r="231" spans="1:5" ht="18" customHeight="1" x14ac:dyDescent="0.3">
      <c r="A231" s="29" t="s">
        <v>78</v>
      </c>
      <c r="B231" s="30"/>
      <c r="C231" s="31"/>
      <c r="D231" s="31"/>
      <c r="E231" s="31"/>
    </row>
    <row r="232" spans="1:5" ht="19.149999999999999" customHeight="1" x14ac:dyDescent="0.3">
      <c r="A232" s="29" t="s">
        <v>82</v>
      </c>
      <c r="B232" s="30"/>
      <c r="C232" s="30"/>
      <c r="E232" s="30" t="s">
        <v>145</v>
      </c>
    </row>
    <row r="233" spans="1:5" s="35" customFormat="1" ht="18" customHeight="1" x14ac:dyDescent="0.3">
      <c r="C233" s="38">
        <v>2337672.9</v>
      </c>
      <c r="D233" s="38">
        <v>2391737.2000000002</v>
      </c>
      <c r="E233" s="39">
        <v>1849207.7</v>
      </c>
    </row>
    <row r="234" spans="1:5" s="35" customFormat="1" ht="18" customHeight="1" x14ac:dyDescent="0.3">
      <c r="C234" s="38">
        <v>2599126.5</v>
      </c>
      <c r="D234" s="38">
        <v>2609400.3000000003</v>
      </c>
      <c r="E234" s="38">
        <v>2367733</v>
      </c>
    </row>
    <row r="235" spans="1:5" s="35" customFormat="1" ht="18" hidden="1" customHeight="1" x14ac:dyDescent="0.3">
      <c r="C235" s="43">
        <v>2599126.5</v>
      </c>
      <c r="D235" s="43">
        <v>2609400.2999999998</v>
      </c>
      <c r="E235" s="43">
        <v>2367733</v>
      </c>
    </row>
    <row r="236" spans="1:5" s="35" customFormat="1" ht="18" hidden="1" customHeight="1" x14ac:dyDescent="0.3">
      <c r="C236" s="43">
        <f>C229-C235</f>
        <v>-124.20000000018626</v>
      </c>
      <c r="D236" s="43">
        <f>D229-D235</f>
        <v>-128.79999999981374</v>
      </c>
      <c r="E236" s="43">
        <f>E229-E235</f>
        <v>285.20000000018626</v>
      </c>
    </row>
    <row r="237" spans="1:5" s="35" customFormat="1" ht="18" hidden="1" customHeight="1" x14ac:dyDescent="0.3">
      <c r="C237" s="36">
        <f>C236-C19-C39</f>
        <v>-85016.900000000183</v>
      </c>
      <c r="D237" s="36">
        <f>D236-D19-D39</f>
        <v>-87746.099999999802</v>
      </c>
      <c r="E237" s="36">
        <f>E236-E19-E39</f>
        <v>-90727.699999999808</v>
      </c>
    </row>
    <row r="238" spans="1:5" s="35" customFormat="1" ht="18" hidden="1" customHeight="1" x14ac:dyDescent="0.3">
      <c r="C238" s="42"/>
      <c r="D238" s="42"/>
      <c r="E238" s="42"/>
    </row>
    <row r="239" spans="1:5" s="35" customFormat="1" ht="18" hidden="1" customHeight="1" x14ac:dyDescent="0.3">
      <c r="C239" s="42"/>
      <c r="D239" s="42"/>
      <c r="E239" s="42"/>
    </row>
    <row r="240" spans="1:5" s="35" customFormat="1" ht="18" hidden="1" customHeight="1" x14ac:dyDescent="0.3">
      <c r="C240" s="34"/>
      <c r="D240" s="34"/>
    </row>
    <row r="241" spans="3:5" s="40" customFormat="1" ht="18" hidden="1" customHeight="1" x14ac:dyDescent="0.3">
      <c r="C241" s="41"/>
      <c r="D241" s="41"/>
    </row>
    <row r="242" spans="3:5" ht="18" hidden="1" customHeight="1" x14ac:dyDescent="0.3">
      <c r="C242" s="44">
        <f>C19+C39</f>
        <v>84892.7</v>
      </c>
      <c r="D242" s="44">
        <f>D19+D39</f>
        <v>87617.299999999988</v>
      </c>
      <c r="E242" s="44">
        <f>E19+E39</f>
        <v>91012.9</v>
      </c>
    </row>
    <row r="243" spans="3:5" ht="18" hidden="1" customHeight="1" x14ac:dyDescent="0.3"/>
  </sheetData>
  <mergeCells count="9">
    <mergeCell ref="B2:E2"/>
    <mergeCell ref="B3:E3"/>
    <mergeCell ref="B4:E4"/>
    <mergeCell ref="A7:E7"/>
    <mergeCell ref="A9:A11"/>
    <mergeCell ref="B9:B11"/>
    <mergeCell ref="C9:C11"/>
    <mergeCell ref="D9:D11"/>
    <mergeCell ref="E9:E11"/>
  </mergeCells>
  <pageMargins left="0" right="0" top="0" bottom="0" header="0.39370078740157483" footer="0.39370078740157483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3"/>
  <sheetViews>
    <sheetView view="pageBreakPreview" zoomScale="60" zoomScaleNormal="90" workbookViewId="0">
      <selection activeCell="B17" sqref="B17"/>
    </sheetView>
  </sheetViews>
  <sheetFormatPr defaultColWidth="8.85546875" defaultRowHeight="18" customHeight="1" x14ac:dyDescent="0.3"/>
  <cols>
    <col min="1" max="1" width="64.42578125" style="11" customWidth="1"/>
    <col min="2" max="2" width="32" style="11" customWidth="1"/>
    <col min="3" max="3" width="20.28515625" style="16" customWidth="1"/>
    <col min="4" max="4" width="19.85546875" style="16" customWidth="1"/>
    <col min="5" max="5" width="21.28515625" style="11" customWidth="1"/>
    <col min="6" max="6" width="8.85546875" style="11"/>
    <col min="7" max="9" width="12.28515625" style="11" bestFit="1" customWidth="1"/>
    <col min="10" max="16384" width="8.85546875" style="11"/>
  </cols>
  <sheetData>
    <row r="1" spans="1:5" ht="18" customHeight="1" x14ac:dyDescent="0.3">
      <c r="B1" s="8"/>
      <c r="C1" s="9"/>
      <c r="D1" s="10"/>
      <c r="E1" s="32" t="s">
        <v>144</v>
      </c>
    </row>
    <row r="2" spans="1:5" ht="18" customHeight="1" x14ac:dyDescent="0.3">
      <c r="B2" s="50" t="s">
        <v>76</v>
      </c>
      <c r="C2" s="50"/>
      <c r="D2" s="50"/>
      <c r="E2" s="50"/>
    </row>
    <row r="3" spans="1:5" ht="18" customHeight="1" x14ac:dyDescent="0.3">
      <c r="B3" s="50" t="s">
        <v>77</v>
      </c>
      <c r="C3" s="50"/>
      <c r="D3" s="50"/>
      <c r="E3" s="50"/>
    </row>
    <row r="4" spans="1:5" ht="18" customHeight="1" x14ac:dyDescent="0.3">
      <c r="B4" s="50" t="s">
        <v>366</v>
      </c>
      <c r="C4" s="50"/>
      <c r="D4" s="50"/>
      <c r="E4" s="50"/>
    </row>
    <row r="5" spans="1:5" ht="18" customHeight="1" x14ac:dyDescent="0.3">
      <c r="B5" s="8"/>
      <c r="C5" s="9"/>
      <c r="D5" s="10"/>
      <c r="E5" s="33" t="s">
        <v>441</v>
      </c>
    </row>
    <row r="7" spans="1:5" ht="34.9" customHeight="1" x14ac:dyDescent="0.3">
      <c r="A7" s="51" t="s">
        <v>367</v>
      </c>
      <c r="B7" s="51"/>
      <c r="C7" s="51"/>
      <c r="D7" s="51"/>
      <c r="E7" s="51"/>
    </row>
    <row r="9" spans="1:5" ht="38.450000000000003" customHeight="1" x14ac:dyDescent="0.3">
      <c r="A9" s="52" t="s">
        <v>3</v>
      </c>
      <c r="B9" s="52" t="s">
        <v>0</v>
      </c>
      <c r="C9" s="52" t="s">
        <v>264</v>
      </c>
      <c r="D9" s="55" t="s">
        <v>336</v>
      </c>
      <c r="E9" s="55" t="s">
        <v>368</v>
      </c>
    </row>
    <row r="10" spans="1:5" ht="21" customHeight="1" x14ac:dyDescent="0.3">
      <c r="A10" s="53"/>
      <c r="B10" s="53"/>
      <c r="C10" s="53"/>
      <c r="D10" s="56"/>
      <c r="E10" s="56"/>
    </row>
    <row r="11" spans="1:5" ht="22.15" customHeight="1" x14ac:dyDescent="0.3">
      <c r="A11" s="54"/>
      <c r="B11" s="54"/>
      <c r="C11" s="54"/>
      <c r="D11" s="57"/>
      <c r="E11" s="57"/>
    </row>
    <row r="12" spans="1:5" ht="19.5" hidden="1" customHeight="1" x14ac:dyDescent="0.3">
      <c r="A12" s="17" t="s">
        <v>1</v>
      </c>
      <c r="B12" s="17" t="s">
        <v>2</v>
      </c>
      <c r="C12" s="17"/>
      <c r="D12" s="17"/>
      <c r="E12" s="18"/>
    </row>
    <row r="13" spans="1:5" s="19" customFormat="1" ht="26.45" customHeight="1" x14ac:dyDescent="0.3">
      <c r="A13" s="1" t="s">
        <v>5</v>
      </c>
      <c r="B13" s="2" t="s">
        <v>4</v>
      </c>
      <c r="C13" s="12">
        <f>C15+C19+C29+C55+C43+C64+C86+C115+C70+C39</f>
        <v>596970.60000000009</v>
      </c>
      <c r="D13" s="12">
        <f>D15+D19+D29+D55+D43+D64+D86+D115+D70+D39</f>
        <v>627414.5</v>
      </c>
      <c r="E13" s="12">
        <f>E15+E19+E29+E55+E43+E64+E86+E115+E70+E39</f>
        <v>661974.6</v>
      </c>
    </row>
    <row r="14" spans="1:5" ht="30.6" customHeight="1" x14ac:dyDescent="0.3">
      <c r="A14" s="20" t="s">
        <v>199</v>
      </c>
      <c r="B14" s="21"/>
      <c r="C14" s="14">
        <f>C15+C19+C29+C43+C39</f>
        <v>550374.30000000005</v>
      </c>
      <c r="D14" s="14">
        <f>D15+D19+D29+D43+D39</f>
        <v>586434.19999999995</v>
      </c>
      <c r="E14" s="14">
        <f>E15+E19+E29+E43+E39</f>
        <v>619530.29999999993</v>
      </c>
    </row>
    <row r="15" spans="1:5" s="19" customFormat="1" ht="31.5" customHeight="1" x14ac:dyDescent="0.3">
      <c r="A15" s="1" t="s">
        <v>7</v>
      </c>
      <c r="B15" s="2" t="s">
        <v>6</v>
      </c>
      <c r="C15" s="12">
        <f>C16</f>
        <v>399081.4</v>
      </c>
      <c r="D15" s="12">
        <f>D16</f>
        <v>428479.4</v>
      </c>
      <c r="E15" s="12">
        <f>E16</f>
        <v>453634.3</v>
      </c>
    </row>
    <row r="16" spans="1:5" ht="37.5" customHeight="1" x14ac:dyDescent="0.3">
      <c r="A16" s="3" t="s">
        <v>9</v>
      </c>
      <c r="B16" s="4" t="s">
        <v>8</v>
      </c>
      <c r="C16" s="5">
        <f>C17+C18</f>
        <v>399081.4</v>
      </c>
      <c r="D16" s="5">
        <f>D17+D18</f>
        <v>428479.4</v>
      </c>
      <c r="E16" s="5">
        <f>E17+E18</f>
        <v>453634.3</v>
      </c>
    </row>
    <row r="17" spans="1:5" ht="167.25" customHeight="1" x14ac:dyDescent="0.3">
      <c r="A17" s="3" t="s">
        <v>442</v>
      </c>
      <c r="B17" s="4" t="s">
        <v>10</v>
      </c>
      <c r="C17" s="5">
        <f>383603.2+15478.2</f>
        <v>399081.4</v>
      </c>
      <c r="D17" s="5">
        <v>428479.4</v>
      </c>
      <c r="E17" s="5">
        <v>453634.3</v>
      </c>
    </row>
    <row r="18" spans="1:5" ht="96.75" hidden="1" customHeight="1" x14ac:dyDescent="0.3">
      <c r="A18" s="3" t="s">
        <v>190</v>
      </c>
      <c r="B18" s="4" t="s">
        <v>191</v>
      </c>
      <c r="C18" s="5"/>
      <c r="D18" s="5">
        <v>0</v>
      </c>
      <c r="E18" s="5">
        <v>0</v>
      </c>
    </row>
    <row r="19" spans="1:5" s="19" customFormat="1" ht="105" customHeight="1" x14ac:dyDescent="0.3">
      <c r="A19" s="45" t="s">
        <v>443</v>
      </c>
      <c r="B19" s="2" t="s">
        <v>11</v>
      </c>
      <c r="C19" s="12">
        <f>C20</f>
        <v>42392.7</v>
      </c>
      <c r="D19" s="12">
        <f>D20</f>
        <v>43967.299999999996</v>
      </c>
      <c r="E19" s="12">
        <f>E20</f>
        <v>46012.9</v>
      </c>
    </row>
    <row r="20" spans="1:5" ht="79.5" customHeight="1" x14ac:dyDescent="0.3">
      <c r="A20" s="3" t="s">
        <v>444</v>
      </c>
      <c r="B20" s="4" t="s">
        <v>12</v>
      </c>
      <c r="C20" s="5">
        <f>C21+C23+C25+C27</f>
        <v>42392.7</v>
      </c>
      <c r="D20" s="5">
        <f>D21+D23+D25+D27</f>
        <v>43967.299999999996</v>
      </c>
      <c r="E20" s="5">
        <f>E21+E23+E25+E27</f>
        <v>46012.9</v>
      </c>
    </row>
    <row r="21" spans="1:5" ht="153" customHeight="1" x14ac:dyDescent="0.3">
      <c r="A21" s="3" t="s">
        <v>445</v>
      </c>
      <c r="B21" s="4" t="s">
        <v>13</v>
      </c>
      <c r="C21" s="5">
        <f>C22</f>
        <v>20079.3</v>
      </c>
      <c r="D21" s="5">
        <f>D22</f>
        <v>20976</v>
      </c>
      <c r="E21" s="5">
        <f>E22</f>
        <v>22005.9</v>
      </c>
    </row>
    <row r="22" spans="1:5" ht="210" customHeight="1" x14ac:dyDescent="0.3">
      <c r="A22" s="3" t="s">
        <v>446</v>
      </c>
      <c r="B22" s="4" t="s">
        <v>160</v>
      </c>
      <c r="C22" s="5">
        <v>20079.3</v>
      </c>
      <c r="D22" s="5">
        <v>20976</v>
      </c>
      <c r="E22" s="5">
        <v>22005.9</v>
      </c>
    </row>
    <row r="23" spans="1:5" ht="174" customHeight="1" x14ac:dyDescent="0.3">
      <c r="A23" s="3" t="s">
        <v>447</v>
      </c>
      <c r="B23" s="4" t="s">
        <v>14</v>
      </c>
      <c r="C23" s="5">
        <f>C24</f>
        <v>139.5</v>
      </c>
      <c r="D23" s="5">
        <f>D24</f>
        <v>143.30000000000001</v>
      </c>
      <c r="E23" s="5">
        <f>E24</f>
        <v>146.4</v>
      </c>
    </row>
    <row r="24" spans="1:5" ht="243.75" customHeight="1" x14ac:dyDescent="0.3">
      <c r="A24" s="3" t="s">
        <v>448</v>
      </c>
      <c r="B24" s="4" t="s">
        <v>161</v>
      </c>
      <c r="C24" s="5">
        <v>139.5</v>
      </c>
      <c r="D24" s="5">
        <v>143.30000000000001</v>
      </c>
      <c r="E24" s="5">
        <v>146.4</v>
      </c>
    </row>
    <row r="25" spans="1:5" ht="153" customHeight="1" x14ac:dyDescent="0.3">
      <c r="A25" s="3" t="s">
        <v>449</v>
      </c>
      <c r="B25" s="4" t="s">
        <v>15</v>
      </c>
      <c r="C25" s="5">
        <f>C26</f>
        <v>24822.1</v>
      </c>
      <c r="D25" s="5">
        <f>D26</f>
        <v>25595.1</v>
      </c>
      <c r="E25" s="5">
        <f>E26</f>
        <v>26570.5</v>
      </c>
    </row>
    <row r="26" spans="1:5" ht="203.25" customHeight="1" x14ac:dyDescent="0.3">
      <c r="A26" s="3" t="s">
        <v>450</v>
      </c>
      <c r="B26" s="4" t="s">
        <v>162</v>
      </c>
      <c r="C26" s="5">
        <v>24822.1</v>
      </c>
      <c r="D26" s="5">
        <v>25595.1</v>
      </c>
      <c r="E26" s="5">
        <v>26570.5</v>
      </c>
    </row>
    <row r="27" spans="1:5" ht="145.5" customHeight="1" x14ac:dyDescent="0.3">
      <c r="A27" s="3" t="s">
        <v>451</v>
      </c>
      <c r="B27" s="4" t="s">
        <v>16</v>
      </c>
      <c r="C27" s="5">
        <f>C28</f>
        <v>-2648.2</v>
      </c>
      <c r="D27" s="5">
        <f>D28</f>
        <v>-2747.1</v>
      </c>
      <c r="E27" s="5">
        <f>E28</f>
        <v>-2709.9</v>
      </c>
    </row>
    <row r="28" spans="1:5" ht="207" customHeight="1" x14ac:dyDescent="0.3">
      <c r="A28" s="3" t="s">
        <v>452</v>
      </c>
      <c r="B28" s="4" t="s">
        <v>163</v>
      </c>
      <c r="C28" s="5">
        <v>-2648.2</v>
      </c>
      <c r="D28" s="5">
        <v>-2747.1</v>
      </c>
      <c r="E28" s="5">
        <v>-2709.9</v>
      </c>
    </row>
    <row r="29" spans="1:5" s="19" customFormat="1" ht="42.75" customHeight="1" x14ac:dyDescent="0.3">
      <c r="A29" s="1" t="s">
        <v>453</v>
      </c>
      <c r="B29" s="2" t="s">
        <v>17</v>
      </c>
      <c r="C29" s="12">
        <f>C35+C37+C30</f>
        <v>55050.2</v>
      </c>
      <c r="D29" s="12">
        <f>D35+D37+D30</f>
        <v>58612.899999999994</v>
      </c>
      <c r="E29" s="12">
        <f>E35+E37+E30</f>
        <v>62795</v>
      </c>
    </row>
    <row r="30" spans="1:5" s="19" customFormat="1" ht="75" customHeight="1" x14ac:dyDescent="0.3">
      <c r="A30" s="22" t="s">
        <v>454</v>
      </c>
      <c r="B30" s="23" t="s">
        <v>265</v>
      </c>
      <c r="C30" s="5">
        <f>C31+C33</f>
        <v>19763.399999999998</v>
      </c>
      <c r="D30" s="5">
        <f>D31+D33</f>
        <v>20573.7</v>
      </c>
      <c r="E30" s="5">
        <f>E31+E33</f>
        <v>22055</v>
      </c>
    </row>
    <row r="31" spans="1:5" s="19" customFormat="1" ht="78" customHeight="1" x14ac:dyDescent="0.3">
      <c r="A31" s="22" t="s">
        <v>455</v>
      </c>
      <c r="B31" s="23" t="s">
        <v>266</v>
      </c>
      <c r="C31" s="5">
        <f>C32</f>
        <v>15020.199999999999</v>
      </c>
      <c r="D31" s="5">
        <f>D32</f>
        <v>15636</v>
      </c>
      <c r="E31" s="5">
        <f>E32</f>
        <v>16761.8</v>
      </c>
    </row>
    <row r="32" spans="1:5" s="19" customFormat="1" ht="60" customHeight="1" x14ac:dyDescent="0.3">
      <c r="A32" s="22" t="s">
        <v>383</v>
      </c>
      <c r="B32" s="23" t="s">
        <v>267</v>
      </c>
      <c r="C32" s="7">
        <f>18775.3-3755.1</f>
        <v>15020.199999999999</v>
      </c>
      <c r="D32" s="7">
        <v>15636</v>
      </c>
      <c r="E32" s="7">
        <v>16761.8</v>
      </c>
    </row>
    <row r="33" spans="1:5" s="19" customFormat="1" ht="95.25" customHeight="1" x14ac:dyDescent="0.3">
      <c r="A33" s="22" t="s">
        <v>456</v>
      </c>
      <c r="B33" s="23" t="s">
        <v>268</v>
      </c>
      <c r="C33" s="7">
        <f>C34</f>
        <v>4743.2</v>
      </c>
      <c r="D33" s="7">
        <f>D34</f>
        <v>4937.7</v>
      </c>
      <c r="E33" s="7">
        <f>E34</f>
        <v>5293.2</v>
      </c>
    </row>
    <row r="34" spans="1:5" s="19" customFormat="1" ht="125.25" customHeight="1" x14ac:dyDescent="0.3">
      <c r="A34" s="22" t="s">
        <v>457</v>
      </c>
      <c r="B34" s="23" t="s">
        <v>269</v>
      </c>
      <c r="C34" s="7">
        <f>5929-1185.8</f>
        <v>4743.2</v>
      </c>
      <c r="D34" s="7">
        <v>4937.7</v>
      </c>
      <c r="E34" s="7">
        <v>5293.2</v>
      </c>
    </row>
    <row r="35" spans="1:5" ht="33.4" customHeight="1" x14ac:dyDescent="0.3">
      <c r="A35" s="3" t="s">
        <v>458</v>
      </c>
      <c r="B35" s="4" t="s">
        <v>19</v>
      </c>
      <c r="C35" s="5">
        <f>C36</f>
        <v>29996.799999999999</v>
      </c>
      <c r="D35" s="5">
        <f>D36</f>
        <v>32336.6</v>
      </c>
      <c r="E35" s="5">
        <f>E36</f>
        <v>34632.5</v>
      </c>
    </row>
    <row r="36" spans="1:5" ht="29.25" customHeight="1" x14ac:dyDescent="0.3">
      <c r="A36" s="3" t="s">
        <v>20</v>
      </c>
      <c r="B36" s="4" t="s">
        <v>21</v>
      </c>
      <c r="C36" s="5">
        <v>29996.799999999999</v>
      </c>
      <c r="D36" s="5">
        <v>32336.6</v>
      </c>
      <c r="E36" s="5">
        <v>34632.5</v>
      </c>
    </row>
    <row r="37" spans="1:5" ht="60.6" customHeight="1" x14ac:dyDescent="0.3">
      <c r="A37" s="3" t="s">
        <v>386</v>
      </c>
      <c r="B37" s="4" t="s">
        <v>22</v>
      </c>
      <c r="C37" s="5">
        <f>C38</f>
        <v>5290</v>
      </c>
      <c r="D37" s="5">
        <f>D38</f>
        <v>5702.6</v>
      </c>
      <c r="E37" s="5">
        <f>E38</f>
        <v>6107.5</v>
      </c>
    </row>
    <row r="38" spans="1:5" ht="84.75" customHeight="1" x14ac:dyDescent="0.3">
      <c r="A38" s="3" t="s">
        <v>387</v>
      </c>
      <c r="B38" s="4" t="s">
        <v>23</v>
      </c>
      <c r="C38" s="5">
        <v>5290</v>
      </c>
      <c r="D38" s="5">
        <v>5702.6</v>
      </c>
      <c r="E38" s="5">
        <v>6107.5</v>
      </c>
    </row>
    <row r="39" spans="1:5" ht="39" customHeight="1" x14ac:dyDescent="0.3">
      <c r="A39" s="1" t="s">
        <v>216</v>
      </c>
      <c r="B39" s="6" t="s">
        <v>215</v>
      </c>
      <c r="C39" s="13">
        <f>C40</f>
        <v>42500</v>
      </c>
      <c r="D39" s="13">
        <f>D40</f>
        <v>43650</v>
      </c>
      <c r="E39" s="13">
        <f>E40</f>
        <v>45000</v>
      </c>
    </row>
    <row r="40" spans="1:5" ht="33" customHeight="1" x14ac:dyDescent="0.3">
      <c r="A40" s="3" t="s">
        <v>217</v>
      </c>
      <c r="B40" s="23" t="s">
        <v>194</v>
      </c>
      <c r="C40" s="7">
        <f>C41+C42</f>
        <v>42500</v>
      </c>
      <c r="D40" s="7">
        <f>D41+D42</f>
        <v>43650</v>
      </c>
      <c r="E40" s="7">
        <f>E41+E42</f>
        <v>45000</v>
      </c>
    </row>
    <row r="41" spans="1:5" ht="28.5" customHeight="1" x14ac:dyDescent="0.3">
      <c r="A41" s="3" t="s">
        <v>195</v>
      </c>
      <c r="B41" s="4" t="s">
        <v>197</v>
      </c>
      <c r="C41" s="5">
        <v>2975</v>
      </c>
      <c r="D41" s="5">
        <v>3055.5</v>
      </c>
      <c r="E41" s="5">
        <v>3150</v>
      </c>
    </row>
    <row r="42" spans="1:5" ht="31.5" customHeight="1" x14ac:dyDescent="0.3">
      <c r="A42" s="3" t="s">
        <v>196</v>
      </c>
      <c r="B42" s="4" t="s">
        <v>198</v>
      </c>
      <c r="C42" s="5">
        <v>39525</v>
      </c>
      <c r="D42" s="5">
        <v>40594.5</v>
      </c>
      <c r="E42" s="5">
        <v>41850</v>
      </c>
    </row>
    <row r="43" spans="1:5" s="19" customFormat="1" ht="35.25" customHeight="1" x14ac:dyDescent="0.3">
      <c r="A43" s="1" t="s">
        <v>25</v>
      </c>
      <c r="B43" s="2" t="s">
        <v>24</v>
      </c>
      <c r="C43" s="13">
        <f>C44+C47+C46</f>
        <v>11350</v>
      </c>
      <c r="D43" s="13">
        <f>D44+D47+D46</f>
        <v>11724.599999999999</v>
      </c>
      <c r="E43" s="13">
        <f>E44+E47+E46</f>
        <v>12088.1</v>
      </c>
    </row>
    <row r="44" spans="1:5" ht="62.45" customHeight="1" x14ac:dyDescent="0.3">
      <c r="A44" s="3" t="s">
        <v>388</v>
      </c>
      <c r="B44" s="4" t="s">
        <v>26</v>
      </c>
      <c r="C44" s="7">
        <f>C45</f>
        <v>8798.1</v>
      </c>
      <c r="D44" s="7">
        <f>D45</f>
        <v>9155.1</v>
      </c>
      <c r="E44" s="7">
        <f>E45</f>
        <v>9518.7000000000007</v>
      </c>
    </row>
    <row r="45" spans="1:5" ht="101.25" customHeight="1" x14ac:dyDescent="0.3">
      <c r="A45" s="3" t="s">
        <v>389</v>
      </c>
      <c r="B45" s="4" t="s">
        <v>27</v>
      </c>
      <c r="C45" s="7">
        <v>8798.1</v>
      </c>
      <c r="D45" s="7">
        <v>9155.1</v>
      </c>
      <c r="E45" s="7">
        <v>9518.7000000000007</v>
      </c>
    </row>
    <row r="46" spans="1:5" ht="112.5" customHeight="1" x14ac:dyDescent="0.3">
      <c r="A46" s="3" t="s">
        <v>390</v>
      </c>
      <c r="B46" s="4" t="s">
        <v>193</v>
      </c>
      <c r="C46" s="7">
        <v>22.5</v>
      </c>
      <c r="D46" s="7">
        <v>24.3</v>
      </c>
      <c r="E46" s="7">
        <v>27</v>
      </c>
    </row>
    <row r="47" spans="1:5" ht="84" customHeight="1" x14ac:dyDescent="0.3">
      <c r="A47" s="3" t="s">
        <v>391</v>
      </c>
      <c r="B47" s="4" t="s">
        <v>28</v>
      </c>
      <c r="C47" s="7">
        <f>C48+C50+C51+C53</f>
        <v>2529.4</v>
      </c>
      <c r="D47" s="7">
        <f>D48+D50+D51+D53</f>
        <v>2545.1999999999998</v>
      </c>
      <c r="E47" s="7">
        <f>E48+E50+E51+E53</f>
        <v>2542.4</v>
      </c>
    </row>
    <row r="48" spans="1:5" ht="75.599999999999994" customHeight="1" x14ac:dyDescent="0.3">
      <c r="A48" s="3" t="s">
        <v>392</v>
      </c>
      <c r="B48" s="4" t="s">
        <v>29</v>
      </c>
      <c r="C48" s="7">
        <f>C49</f>
        <v>2031.1</v>
      </c>
      <c r="D48" s="7">
        <f>D49</f>
        <v>2036.1</v>
      </c>
      <c r="E48" s="7">
        <f>E49</f>
        <v>2033.4</v>
      </c>
    </row>
    <row r="49" spans="1:5" ht="92.25" customHeight="1" x14ac:dyDescent="0.3">
      <c r="A49" s="3" t="s">
        <v>393</v>
      </c>
      <c r="B49" s="4" t="s">
        <v>339</v>
      </c>
      <c r="C49" s="7">
        <v>2031.1</v>
      </c>
      <c r="D49" s="7">
        <v>2036.1</v>
      </c>
      <c r="E49" s="7">
        <v>2033.4</v>
      </c>
    </row>
    <row r="50" spans="1:5" ht="56.45" customHeight="1" x14ac:dyDescent="0.3">
      <c r="A50" s="3" t="s">
        <v>394</v>
      </c>
      <c r="B50" s="4" t="s">
        <v>30</v>
      </c>
      <c r="C50" s="7">
        <v>313.3</v>
      </c>
      <c r="D50" s="7">
        <v>324.10000000000002</v>
      </c>
      <c r="E50" s="7">
        <v>324</v>
      </c>
    </row>
    <row r="51" spans="1:5" ht="169.5" customHeight="1" x14ac:dyDescent="0.3">
      <c r="A51" s="3" t="s">
        <v>395</v>
      </c>
      <c r="B51" s="4" t="s">
        <v>192</v>
      </c>
      <c r="C51" s="7">
        <f>C52</f>
        <v>175</v>
      </c>
      <c r="D51" s="7">
        <f>D52</f>
        <v>175</v>
      </c>
      <c r="E51" s="7">
        <f>E52</f>
        <v>175</v>
      </c>
    </row>
    <row r="52" spans="1:5" ht="171" customHeight="1" x14ac:dyDescent="0.3">
      <c r="A52" s="3" t="s">
        <v>396</v>
      </c>
      <c r="B52" s="4" t="s">
        <v>338</v>
      </c>
      <c r="C52" s="7">
        <v>175</v>
      </c>
      <c r="D52" s="7">
        <v>175</v>
      </c>
      <c r="E52" s="7">
        <v>175</v>
      </c>
    </row>
    <row r="53" spans="1:5" ht="65.25" customHeight="1" x14ac:dyDescent="0.3">
      <c r="A53" s="3" t="s">
        <v>397</v>
      </c>
      <c r="B53" s="4" t="s">
        <v>263</v>
      </c>
      <c r="C53" s="7">
        <v>10</v>
      </c>
      <c r="D53" s="7">
        <v>10</v>
      </c>
      <c r="E53" s="7">
        <v>10</v>
      </c>
    </row>
    <row r="54" spans="1:5" ht="29.45" customHeight="1" x14ac:dyDescent="0.3">
      <c r="A54" s="20" t="s">
        <v>200</v>
      </c>
      <c r="B54" s="21"/>
      <c r="C54" s="14">
        <f>C55+C64+C86+C115+C70</f>
        <v>46596.3</v>
      </c>
      <c r="D54" s="14">
        <f>D55+D64+D86+D115+D70</f>
        <v>40980.300000000003</v>
      </c>
      <c r="E54" s="14">
        <f>E55+E64+E86+E115+E70</f>
        <v>42444.3</v>
      </c>
    </row>
    <row r="55" spans="1:5" s="19" customFormat="1" ht="99" customHeight="1" x14ac:dyDescent="0.3">
      <c r="A55" s="1" t="s">
        <v>32</v>
      </c>
      <c r="B55" s="2" t="s">
        <v>31</v>
      </c>
      <c r="C55" s="12">
        <f>C56</f>
        <v>38946.300000000003</v>
      </c>
      <c r="D55" s="12">
        <f>D56</f>
        <v>34761.1</v>
      </c>
      <c r="E55" s="12">
        <f>E56</f>
        <v>35976.400000000001</v>
      </c>
    </row>
    <row r="56" spans="1:5" ht="168" customHeight="1" x14ac:dyDescent="0.3">
      <c r="A56" s="3" t="s">
        <v>398</v>
      </c>
      <c r="B56" s="4" t="s">
        <v>33</v>
      </c>
      <c r="C56" s="5">
        <f>C57+C60+C62</f>
        <v>38946.300000000003</v>
      </c>
      <c r="D56" s="5">
        <f>D57+D60+D62</f>
        <v>34761.1</v>
      </c>
      <c r="E56" s="5">
        <f>E57+E60+E62</f>
        <v>35976.400000000001</v>
      </c>
    </row>
    <row r="57" spans="1:5" ht="117.6" customHeight="1" x14ac:dyDescent="0.3">
      <c r="A57" s="3" t="s">
        <v>399</v>
      </c>
      <c r="B57" s="4" t="s">
        <v>34</v>
      </c>
      <c r="C57" s="5">
        <f>C58+C59</f>
        <v>33843.1</v>
      </c>
      <c r="D57" s="5">
        <f>D58+D59</f>
        <v>29630</v>
      </c>
      <c r="E57" s="5">
        <f>E58+E59</f>
        <v>30816.2</v>
      </c>
    </row>
    <row r="58" spans="1:5" ht="162.75" customHeight="1" x14ac:dyDescent="0.3">
      <c r="A58" s="3" t="s">
        <v>400</v>
      </c>
      <c r="B58" s="4" t="s">
        <v>35</v>
      </c>
      <c r="C58" s="5">
        <f>28491.3-1407.8+5351.8</f>
        <v>32435.3</v>
      </c>
      <c r="D58" s="5">
        <f>29630-1416.1</f>
        <v>28213.9</v>
      </c>
      <c r="E58" s="5">
        <f>30816.2-1472.7</f>
        <v>29343.5</v>
      </c>
    </row>
    <row r="59" spans="1:5" ht="140.44999999999999" customHeight="1" x14ac:dyDescent="0.3">
      <c r="A59" s="3" t="s">
        <v>401</v>
      </c>
      <c r="B59" s="4" t="s">
        <v>79</v>
      </c>
      <c r="C59" s="5">
        <v>1407.8</v>
      </c>
      <c r="D59" s="5">
        <v>1416.1</v>
      </c>
      <c r="E59" s="5">
        <v>1472.7</v>
      </c>
    </row>
    <row r="60" spans="1:5" ht="147" customHeight="1" x14ac:dyDescent="0.3">
      <c r="A60" s="3" t="s">
        <v>402</v>
      </c>
      <c r="B60" s="4" t="s">
        <v>36</v>
      </c>
      <c r="C60" s="5">
        <f>C61</f>
        <v>156.9</v>
      </c>
      <c r="D60" s="5">
        <f>D61</f>
        <v>163.1</v>
      </c>
      <c r="E60" s="5">
        <f>E61</f>
        <v>169.6</v>
      </c>
    </row>
    <row r="61" spans="1:5" ht="145.5" customHeight="1" x14ac:dyDescent="0.3">
      <c r="A61" s="3" t="s">
        <v>403</v>
      </c>
      <c r="B61" s="4" t="s">
        <v>37</v>
      </c>
      <c r="C61" s="5">
        <v>156.9</v>
      </c>
      <c r="D61" s="5">
        <v>163.1</v>
      </c>
      <c r="E61" s="5">
        <v>169.6</v>
      </c>
    </row>
    <row r="62" spans="1:5" ht="79.150000000000006" customHeight="1" x14ac:dyDescent="0.3">
      <c r="A62" s="3" t="s">
        <v>404</v>
      </c>
      <c r="B62" s="4" t="s">
        <v>38</v>
      </c>
      <c r="C62" s="5">
        <f>C63</f>
        <v>4946.3</v>
      </c>
      <c r="D62" s="5">
        <f>D63</f>
        <v>4968</v>
      </c>
      <c r="E62" s="5">
        <f>E63</f>
        <v>4990.6000000000004</v>
      </c>
    </row>
    <row r="63" spans="1:5" ht="73.900000000000006" customHeight="1" x14ac:dyDescent="0.3">
      <c r="A63" s="3" t="s">
        <v>405</v>
      </c>
      <c r="B63" s="4" t="s">
        <v>39</v>
      </c>
      <c r="C63" s="5">
        <v>4946.3</v>
      </c>
      <c r="D63" s="5">
        <v>4968</v>
      </c>
      <c r="E63" s="5">
        <v>4990.6000000000004</v>
      </c>
    </row>
    <row r="64" spans="1:5" s="19" customFormat="1" ht="45" customHeight="1" x14ac:dyDescent="0.3">
      <c r="A64" s="1" t="s">
        <v>41</v>
      </c>
      <c r="B64" s="2" t="s">
        <v>40</v>
      </c>
      <c r="C64" s="12">
        <f>C65</f>
        <v>5210</v>
      </c>
      <c r="D64" s="12">
        <f>D65</f>
        <v>5418.4</v>
      </c>
      <c r="E64" s="12">
        <f>E65</f>
        <v>5635.0999999999995</v>
      </c>
    </row>
    <row r="65" spans="1:5" ht="51" customHeight="1" x14ac:dyDescent="0.3">
      <c r="A65" s="3" t="s">
        <v>43</v>
      </c>
      <c r="B65" s="4" t="s">
        <v>42</v>
      </c>
      <c r="C65" s="5">
        <f>C66+C67+C68</f>
        <v>5210</v>
      </c>
      <c r="D65" s="5">
        <f>D66+D67+D68</f>
        <v>5418.4</v>
      </c>
      <c r="E65" s="5">
        <f>E66+E67+E68</f>
        <v>5635.0999999999995</v>
      </c>
    </row>
    <row r="66" spans="1:5" ht="57" customHeight="1" x14ac:dyDescent="0.3">
      <c r="A66" s="3" t="s">
        <v>406</v>
      </c>
      <c r="B66" s="4" t="s">
        <v>44</v>
      </c>
      <c r="C66" s="5">
        <v>4636.8999999999996</v>
      </c>
      <c r="D66" s="5">
        <v>4822.3999999999996</v>
      </c>
      <c r="E66" s="5">
        <v>5015.2</v>
      </c>
    </row>
    <row r="67" spans="1:5" ht="51.6" customHeight="1" x14ac:dyDescent="0.3">
      <c r="A67" s="3" t="s">
        <v>407</v>
      </c>
      <c r="B67" s="4" t="s">
        <v>81</v>
      </c>
      <c r="C67" s="5">
        <v>52.1</v>
      </c>
      <c r="D67" s="5">
        <v>54.2</v>
      </c>
      <c r="E67" s="5">
        <v>56.4</v>
      </c>
    </row>
    <row r="68" spans="1:5" ht="51" customHeight="1" x14ac:dyDescent="0.3">
      <c r="A68" s="3" t="s">
        <v>408</v>
      </c>
      <c r="B68" s="4" t="s">
        <v>45</v>
      </c>
      <c r="C68" s="5">
        <f>C69</f>
        <v>521</v>
      </c>
      <c r="D68" s="5">
        <f>D69</f>
        <v>541.79999999999995</v>
      </c>
      <c r="E68" s="5">
        <f>E69</f>
        <v>563.5</v>
      </c>
    </row>
    <row r="69" spans="1:5" ht="31.5" customHeight="1" x14ac:dyDescent="0.3">
      <c r="A69" s="3" t="s">
        <v>409</v>
      </c>
      <c r="B69" s="4" t="s">
        <v>80</v>
      </c>
      <c r="C69" s="5">
        <v>521</v>
      </c>
      <c r="D69" s="5">
        <v>541.79999999999995</v>
      </c>
      <c r="E69" s="5">
        <v>563.5</v>
      </c>
    </row>
    <row r="70" spans="1:5" ht="71.25" customHeight="1" x14ac:dyDescent="0.3">
      <c r="A70" s="1" t="s">
        <v>152</v>
      </c>
      <c r="B70" s="6" t="s">
        <v>153</v>
      </c>
      <c r="C70" s="13">
        <f>C77+C71+C83</f>
        <v>1670</v>
      </c>
      <c r="D70" s="13">
        <f>D77+D71+D83</f>
        <v>0</v>
      </c>
      <c r="E70" s="13">
        <f>E77+E71+E83</f>
        <v>0</v>
      </c>
    </row>
    <row r="71" spans="1:5" ht="114.75" customHeight="1" x14ac:dyDescent="0.3">
      <c r="A71" s="3" t="s">
        <v>173</v>
      </c>
      <c r="B71" s="4" t="s">
        <v>172</v>
      </c>
      <c r="C71" s="5">
        <f>C72+C75</f>
        <v>1670</v>
      </c>
      <c r="D71" s="5">
        <f>D72+D75</f>
        <v>0</v>
      </c>
      <c r="E71" s="5">
        <f>E72+E75</f>
        <v>0</v>
      </c>
    </row>
    <row r="72" spans="1:5" ht="177.75" customHeight="1" x14ac:dyDescent="0.3">
      <c r="A72" s="3" t="s">
        <v>511</v>
      </c>
      <c r="B72" s="4" t="s">
        <v>170</v>
      </c>
      <c r="C72" s="5">
        <f>C73+C74</f>
        <v>1670</v>
      </c>
      <c r="D72" s="5">
        <f>D73</f>
        <v>0</v>
      </c>
      <c r="E72" s="5">
        <f>E73</f>
        <v>0</v>
      </c>
    </row>
    <row r="73" spans="1:5" ht="138.75" hidden="1" customHeight="1" x14ac:dyDescent="0.3">
      <c r="A73" s="3" t="s">
        <v>169</v>
      </c>
      <c r="B73" s="4" t="s">
        <v>168</v>
      </c>
      <c r="C73" s="5"/>
      <c r="D73" s="5">
        <v>0</v>
      </c>
      <c r="E73" s="5">
        <v>0</v>
      </c>
    </row>
    <row r="74" spans="1:5" ht="162.75" customHeight="1" x14ac:dyDescent="0.3">
      <c r="A74" s="3" t="s">
        <v>510</v>
      </c>
      <c r="B74" s="4" t="s">
        <v>360</v>
      </c>
      <c r="C74" s="5">
        <v>1670</v>
      </c>
      <c r="D74" s="5">
        <v>0</v>
      </c>
      <c r="E74" s="5">
        <v>0</v>
      </c>
    </row>
    <row r="75" spans="1:5" ht="156" hidden="1" customHeight="1" x14ac:dyDescent="0.3">
      <c r="A75" s="3" t="s">
        <v>167</v>
      </c>
      <c r="B75" s="4" t="s">
        <v>166</v>
      </c>
      <c r="C75" s="5">
        <f>C76</f>
        <v>0</v>
      </c>
      <c r="D75" s="5">
        <f>D76</f>
        <v>0</v>
      </c>
      <c r="E75" s="5">
        <f>E76</f>
        <v>0</v>
      </c>
    </row>
    <row r="76" spans="1:5" ht="138" hidden="1" customHeight="1" x14ac:dyDescent="0.3">
      <c r="A76" s="3" t="s">
        <v>165</v>
      </c>
      <c r="B76" s="4" t="s">
        <v>164</v>
      </c>
      <c r="C76" s="5"/>
      <c r="D76" s="5">
        <v>0</v>
      </c>
      <c r="E76" s="5">
        <v>0</v>
      </c>
    </row>
    <row r="77" spans="1:5" ht="71.25" hidden="1" customHeight="1" x14ac:dyDescent="0.3">
      <c r="A77" s="3" t="s">
        <v>154</v>
      </c>
      <c r="B77" s="4" t="s">
        <v>155</v>
      </c>
      <c r="C77" s="5">
        <f>C78+C81</f>
        <v>0</v>
      </c>
      <c r="D77" s="5">
        <f>D78+D81</f>
        <v>0</v>
      </c>
      <c r="E77" s="5">
        <f>E78+E81</f>
        <v>0</v>
      </c>
    </row>
    <row r="78" spans="1:5" ht="71.25" hidden="1" customHeight="1" x14ac:dyDescent="0.3">
      <c r="A78" s="3" t="s">
        <v>156</v>
      </c>
      <c r="B78" s="4" t="s">
        <v>157</v>
      </c>
      <c r="C78" s="5">
        <f>C79+C80</f>
        <v>0</v>
      </c>
      <c r="D78" s="5">
        <f>D79+D80</f>
        <v>0</v>
      </c>
      <c r="E78" s="5">
        <f>E79+E80</f>
        <v>0</v>
      </c>
    </row>
    <row r="79" spans="1:5" ht="71.25" hidden="1" customHeight="1" x14ac:dyDescent="0.3">
      <c r="A79" s="3" t="s">
        <v>158</v>
      </c>
      <c r="B79" s="4" t="s">
        <v>159</v>
      </c>
      <c r="C79" s="5"/>
      <c r="D79" s="5">
        <v>0</v>
      </c>
      <c r="E79" s="5">
        <v>0</v>
      </c>
    </row>
    <row r="80" spans="1:5" ht="78" hidden="1" customHeight="1" x14ac:dyDescent="0.3">
      <c r="A80" s="3" t="s">
        <v>183</v>
      </c>
      <c r="B80" s="4" t="s">
        <v>182</v>
      </c>
      <c r="C80" s="5"/>
      <c r="D80" s="5">
        <v>0</v>
      </c>
      <c r="E80" s="5">
        <v>0</v>
      </c>
    </row>
    <row r="81" spans="1:5" ht="78" hidden="1" customHeight="1" x14ac:dyDescent="0.3">
      <c r="A81" s="3" t="s">
        <v>181</v>
      </c>
      <c r="B81" s="4" t="s">
        <v>180</v>
      </c>
      <c r="C81" s="5">
        <f>C82</f>
        <v>0</v>
      </c>
      <c r="D81" s="5">
        <f>D82</f>
        <v>0</v>
      </c>
      <c r="E81" s="5">
        <f>E82</f>
        <v>0</v>
      </c>
    </row>
    <row r="82" spans="1:5" ht="99" hidden="1" customHeight="1" x14ac:dyDescent="0.3">
      <c r="A82" s="3" t="s">
        <v>179</v>
      </c>
      <c r="B82" s="4" t="s">
        <v>178</v>
      </c>
      <c r="C82" s="5"/>
      <c r="D82" s="5">
        <v>0</v>
      </c>
      <c r="E82" s="5">
        <v>0</v>
      </c>
    </row>
    <row r="83" spans="1:5" ht="99" hidden="1" customHeight="1" x14ac:dyDescent="0.3">
      <c r="A83" s="3" t="s">
        <v>188</v>
      </c>
      <c r="B83" s="4" t="s">
        <v>189</v>
      </c>
      <c r="C83" s="5">
        <f t="shared" ref="C83:E84" si="0">C84</f>
        <v>0</v>
      </c>
      <c r="D83" s="5">
        <f t="shared" si="0"/>
        <v>0</v>
      </c>
      <c r="E83" s="5">
        <f t="shared" si="0"/>
        <v>0</v>
      </c>
    </row>
    <row r="84" spans="1:5" ht="95.25" hidden="1" customHeight="1" x14ac:dyDescent="0.3">
      <c r="A84" s="3" t="s">
        <v>187</v>
      </c>
      <c r="B84" s="4" t="s">
        <v>186</v>
      </c>
      <c r="C84" s="5">
        <f>C85</f>
        <v>0</v>
      </c>
      <c r="D84" s="5">
        <f t="shared" si="0"/>
        <v>0</v>
      </c>
      <c r="E84" s="5">
        <f t="shared" si="0"/>
        <v>0</v>
      </c>
    </row>
    <row r="85" spans="1:5" ht="144" hidden="1" customHeight="1" x14ac:dyDescent="0.3">
      <c r="A85" s="3" t="s">
        <v>185</v>
      </c>
      <c r="B85" s="4" t="s">
        <v>184</v>
      </c>
      <c r="C85" s="5"/>
      <c r="D85" s="5">
        <v>0</v>
      </c>
      <c r="E85" s="5">
        <v>0</v>
      </c>
    </row>
    <row r="86" spans="1:5" s="19" customFormat="1" ht="33.4" customHeight="1" x14ac:dyDescent="0.3">
      <c r="A86" s="1" t="s">
        <v>47</v>
      </c>
      <c r="B86" s="2" t="s">
        <v>46</v>
      </c>
      <c r="C86" s="12">
        <f>C90+C107+C109+C113</f>
        <v>770</v>
      </c>
      <c r="D86" s="12">
        <f>D90+D107+D109+D113</f>
        <v>800.8</v>
      </c>
      <c r="E86" s="12">
        <f>E90+E107+E109+E113</f>
        <v>832.8</v>
      </c>
    </row>
    <row r="87" spans="1:5" s="19" customFormat="1" ht="165.75" hidden="1" customHeight="1" x14ac:dyDescent="0.3">
      <c r="A87" s="3" t="s">
        <v>218</v>
      </c>
      <c r="B87" s="4" t="s">
        <v>219</v>
      </c>
      <c r="C87" s="5">
        <f t="shared" ref="C87:E88" si="1">C88</f>
        <v>0</v>
      </c>
      <c r="D87" s="5">
        <f t="shared" si="1"/>
        <v>0</v>
      </c>
      <c r="E87" s="5">
        <f t="shared" si="1"/>
        <v>0</v>
      </c>
    </row>
    <row r="88" spans="1:5" ht="122.25" hidden="1" customHeight="1" x14ac:dyDescent="0.3">
      <c r="A88" s="3" t="s">
        <v>204</v>
      </c>
      <c r="B88" s="4" t="s">
        <v>202</v>
      </c>
      <c r="C88" s="5">
        <f t="shared" si="1"/>
        <v>0</v>
      </c>
      <c r="D88" s="5">
        <f t="shared" si="1"/>
        <v>0</v>
      </c>
      <c r="E88" s="5">
        <f t="shared" si="1"/>
        <v>0</v>
      </c>
    </row>
    <row r="89" spans="1:5" ht="119.25" hidden="1" customHeight="1" x14ac:dyDescent="0.3">
      <c r="A89" s="3" t="s">
        <v>205</v>
      </c>
      <c r="B89" s="4" t="s">
        <v>203</v>
      </c>
      <c r="C89" s="5"/>
      <c r="D89" s="5"/>
      <c r="E89" s="5"/>
    </row>
    <row r="90" spans="1:5" ht="158.25" customHeight="1" x14ac:dyDescent="0.3">
      <c r="A90" s="3" t="s">
        <v>411</v>
      </c>
      <c r="B90" s="4" t="s">
        <v>202</v>
      </c>
      <c r="C90" s="5">
        <f>C91</f>
        <v>770</v>
      </c>
      <c r="D90" s="5">
        <f>D91</f>
        <v>800.8</v>
      </c>
      <c r="E90" s="5">
        <f>E91</f>
        <v>832.8</v>
      </c>
    </row>
    <row r="91" spans="1:5" ht="134.25" customHeight="1" x14ac:dyDescent="0.3">
      <c r="A91" s="3" t="s">
        <v>410</v>
      </c>
      <c r="B91" s="4" t="s">
        <v>203</v>
      </c>
      <c r="C91" s="5">
        <v>770</v>
      </c>
      <c r="D91" s="5">
        <v>800.8</v>
      </c>
      <c r="E91" s="5">
        <v>832.8</v>
      </c>
    </row>
    <row r="92" spans="1:5" ht="152.25" hidden="1" customHeight="1" x14ac:dyDescent="0.3">
      <c r="A92" s="3" t="s">
        <v>333</v>
      </c>
      <c r="B92" s="4" t="s">
        <v>332</v>
      </c>
      <c r="C92" s="5"/>
      <c r="D92" s="5">
        <v>0</v>
      </c>
      <c r="E92" s="5">
        <v>0</v>
      </c>
    </row>
    <row r="93" spans="1:5" ht="152.25" hidden="1" customHeight="1" x14ac:dyDescent="0.3">
      <c r="A93" s="3" t="s">
        <v>335</v>
      </c>
      <c r="B93" s="4" t="s">
        <v>334</v>
      </c>
      <c r="C93" s="5">
        <f>C94</f>
        <v>0</v>
      </c>
      <c r="D93" s="5">
        <v>0</v>
      </c>
      <c r="E93" s="5">
        <v>0</v>
      </c>
    </row>
    <row r="94" spans="1:5" ht="174" hidden="1" customHeight="1" x14ac:dyDescent="0.3">
      <c r="A94" s="3" t="s">
        <v>331</v>
      </c>
      <c r="B94" s="4" t="s">
        <v>330</v>
      </c>
      <c r="C94" s="5"/>
      <c r="D94" s="5">
        <v>0</v>
      </c>
      <c r="E94" s="5">
        <v>0</v>
      </c>
    </row>
    <row r="95" spans="1:5" ht="119.25" hidden="1" customHeight="1" x14ac:dyDescent="0.3">
      <c r="A95" s="3" t="s">
        <v>329</v>
      </c>
      <c r="B95" s="4" t="s">
        <v>328</v>
      </c>
      <c r="C95" s="5">
        <f>C96</f>
        <v>0</v>
      </c>
      <c r="D95" s="5">
        <v>0</v>
      </c>
      <c r="E95" s="5">
        <v>0</v>
      </c>
    </row>
    <row r="96" spans="1:5" ht="150.75" hidden="1" customHeight="1" x14ac:dyDescent="0.3">
      <c r="A96" s="3" t="s">
        <v>327</v>
      </c>
      <c r="B96" s="4" t="s">
        <v>326</v>
      </c>
      <c r="C96" s="5"/>
      <c r="D96" s="5">
        <v>0</v>
      </c>
      <c r="E96" s="5">
        <v>0</v>
      </c>
    </row>
    <row r="97" spans="1:5" ht="140.25" hidden="1" customHeight="1" x14ac:dyDescent="0.3">
      <c r="A97" s="3" t="s">
        <v>325</v>
      </c>
      <c r="B97" s="4" t="s">
        <v>324</v>
      </c>
      <c r="C97" s="5">
        <f>C98</f>
        <v>0</v>
      </c>
      <c r="D97" s="5">
        <v>0</v>
      </c>
      <c r="E97" s="5">
        <v>0</v>
      </c>
    </row>
    <row r="98" spans="1:5" ht="165.75" hidden="1" customHeight="1" x14ac:dyDescent="0.3">
      <c r="A98" s="3" t="s">
        <v>323</v>
      </c>
      <c r="B98" s="4" t="s">
        <v>322</v>
      </c>
      <c r="C98" s="5"/>
      <c r="D98" s="5">
        <v>0</v>
      </c>
      <c r="E98" s="5">
        <v>0</v>
      </c>
    </row>
    <row r="99" spans="1:5" ht="165.75" hidden="1" customHeight="1" x14ac:dyDescent="0.3">
      <c r="A99" s="3" t="s">
        <v>321</v>
      </c>
      <c r="B99" s="4" t="s">
        <v>320</v>
      </c>
      <c r="C99" s="5">
        <f>C100</f>
        <v>0</v>
      </c>
      <c r="D99" s="5">
        <v>0</v>
      </c>
      <c r="E99" s="5">
        <v>0</v>
      </c>
    </row>
    <row r="100" spans="1:5" ht="200.25" hidden="1" customHeight="1" x14ac:dyDescent="0.3">
      <c r="A100" s="3" t="s">
        <v>319</v>
      </c>
      <c r="B100" s="4" t="s">
        <v>318</v>
      </c>
      <c r="C100" s="5"/>
      <c r="D100" s="5">
        <v>0</v>
      </c>
      <c r="E100" s="5">
        <v>0</v>
      </c>
    </row>
    <row r="101" spans="1:5" ht="119.25" hidden="1" customHeight="1" x14ac:dyDescent="0.3">
      <c r="A101" s="3" t="s">
        <v>317</v>
      </c>
      <c r="B101" s="4" t="s">
        <v>316</v>
      </c>
      <c r="C101" s="5">
        <f>C102</f>
        <v>0</v>
      </c>
      <c r="D101" s="5">
        <v>0</v>
      </c>
      <c r="E101" s="5">
        <v>0</v>
      </c>
    </row>
    <row r="102" spans="1:5" ht="155.25" hidden="1" customHeight="1" x14ac:dyDescent="0.3">
      <c r="A102" s="3" t="s">
        <v>315</v>
      </c>
      <c r="B102" s="4" t="s">
        <v>314</v>
      </c>
      <c r="C102" s="5"/>
      <c r="D102" s="5">
        <v>0</v>
      </c>
      <c r="E102" s="5">
        <v>0</v>
      </c>
    </row>
    <row r="103" spans="1:5" ht="119.25" hidden="1" customHeight="1" x14ac:dyDescent="0.3">
      <c r="A103" s="3" t="s">
        <v>313</v>
      </c>
      <c r="B103" s="4" t="s">
        <v>312</v>
      </c>
      <c r="C103" s="5">
        <f>C104</f>
        <v>0</v>
      </c>
      <c r="D103" s="5">
        <v>0</v>
      </c>
      <c r="E103" s="5">
        <v>0</v>
      </c>
    </row>
    <row r="104" spans="1:5" ht="138.75" hidden="1" customHeight="1" x14ac:dyDescent="0.3">
      <c r="A104" s="3" t="s">
        <v>311</v>
      </c>
      <c r="B104" s="4" t="s">
        <v>310</v>
      </c>
      <c r="C104" s="5"/>
      <c r="D104" s="5">
        <v>0</v>
      </c>
      <c r="E104" s="5">
        <v>0</v>
      </c>
    </row>
    <row r="105" spans="1:5" ht="119.25" hidden="1" customHeight="1" x14ac:dyDescent="0.3">
      <c r="A105" s="3" t="s">
        <v>309</v>
      </c>
      <c r="B105" s="4" t="s">
        <v>308</v>
      </c>
      <c r="C105" s="5">
        <f>C106</f>
        <v>0</v>
      </c>
      <c r="D105" s="5">
        <v>0</v>
      </c>
      <c r="E105" s="5">
        <v>0</v>
      </c>
    </row>
    <row r="106" spans="1:5" ht="161.25" hidden="1" customHeight="1" x14ac:dyDescent="0.3">
      <c r="A106" s="3" t="s">
        <v>307</v>
      </c>
      <c r="B106" s="4" t="s">
        <v>306</v>
      </c>
      <c r="C106" s="5"/>
      <c r="D106" s="5">
        <v>0</v>
      </c>
      <c r="E106" s="5">
        <v>0</v>
      </c>
    </row>
    <row r="107" spans="1:5" ht="75" hidden="1" x14ac:dyDescent="0.3">
      <c r="A107" s="3" t="s">
        <v>305</v>
      </c>
      <c r="B107" s="4" t="s">
        <v>304</v>
      </c>
      <c r="C107" s="5">
        <f>C108</f>
        <v>0</v>
      </c>
      <c r="D107" s="5">
        <v>0</v>
      </c>
      <c r="E107" s="5">
        <v>0</v>
      </c>
    </row>
    <row r="108" spans="1:5" ht="119.25" hidden="1" customHeight="1" x14ac:dyDescent="0.3">
      <c r="A108" s="3" t="s">
        <v>303</v>
      </c>
      <c r="B108" s="4" t="s">
        <v>302</v>
      </c>
      <c r="C108" s="5"/>
      <c r="D108" s="5">
        <v>0</v>
      </c>
      <c r="E108" s="5">
        <v>0</v>
      </c>
    </row>
    <row r="109" spans="1:5" ht="37.5" hidden="1" x14ac:dyDescent="0.3">
      <c r="A109" s="3" t="s">
        <v>301</v>
      </c>
      <c r="B109" s="4" t="s">
        <v>300</v>
      </c>
      <c r="C109" s="5">
        <f>C110</f>
        <v>0</v>
      </c>
      <c r="D109" s="5">
        <v>0</v>
      </c>
      <c r="E109" s="5">
        <v>0</v>
      </c>
    </row>
    <row r="110" spans="1:5" ht="119.25" hidden="1" customHeight="1" x14ac:dyDescent="0.3">
      <c r="A110" s="3" t="s">
        <v>299</v>
      </c>
      <c r="B110" s="4" t="s">
        <v>298</v>
      </c>
      <c r="C110" s="5">
        <f>C111+C112</f>
        <v>0</v>
      </c>
      <c r="D110" s="5">
        <v>0</v>
      </c>
      <c r="E110" s="5">
        <v>0</v>
      </c>
    </row>
    <row r="111" spans="1:5" ht="119.25" hidden="1" customHeight="1" x14ac:dyDescent="0.3">
      <c r="A111" s="3" t="s">
        <v>297</v>
      </c>
      <c r="B111" s="4" t="s">
        <v>296</v>
      </c>
      <c r="C111" s="5"/>
      <c r="D111" s="5">
        <v>0</v>
      </c>
      <c r="E111" s="5">
        <v>0</v>
      </c>
    </row>
    <row r="112" spans="1:5" ht="145.5" hidden="1" customHeight="1" x14ac:dyDescent="0.3">
      <c r="A112" s="3" t="s">
        <v>295</v>
      </c>
      <c r="B112" s="4" t="s">
        <v>294</v>
      </c>
      <c r="C112" s="5"/>
      <c r="D112" s="5">
        <v>0</v>
      </c>
      <c r="E112" s="5">
        <v>0</v>
      </c>
    </row>
    <row r="113" spans="1:5" ht="37.5" hidden="1" x14ac:dyDescent="0.3">
      <c r="A113" s="3" t="s">
        <v>293</v>
      </c>
      <c r="B113" s="4" t="s">
        <v>292</v>
      </c>
      <c r="C113" s="5">
        <f>C114</f>
        <v>0</v>
      </c>
      <c r="D113" s="5">
        <v>0</v>
      </c>
      <c r="E113" s="5">
        <v>0</v>
      </c>
    </row>
    <row r="114" spans="1:5" ht="20.25" hidden="1" customHeight="1" x14ac:dyDescent="0.3">
      <c r="A114" s="3" t="s">
        <v>291</v>
      </c>
      <c r="B114" s="4" t="s">
        <v>290</v>
      </c>
      <c r="C114" s="5"/>
      <c r="D114" s="5">
        <v>0</v>
      </c>
      <c r="E114" s="5">
        <v>0</v>
      </c>
    </row>
    <row r="115" spans="1:5" ht="48" hidden="1" customHeight="1" x14ac:dyDescent="0.3">
      <c r="A115" s="1" t="s">
        <v>135</v>
      </c>
      <c r="B115" s="2" t="s">
        <v>136</v>
      </c>
      <c r="C115" s="12">
        <f t="shared" ref="C115:E116" si="2">C116</f>
        <v>0</v>
      </c>
      <c r="D115" s="12">
        <f t="shared" si="2"/>
        <v>0</v>
      </c>
      <c r="E115" s="12">
        <f t="shared" si="2"/>
        <v>0</v>
      </c>
    </row>
    <row r="116" spans="1:5" ht="46.5" hidden="1" customHeight="1" x14ac:dyDescent="0.3">
      <c r="A116" s="3" t="s">
        <v>364</v>
      </c>
      <c r="B116" s="4" t="s">
        <v>365</v>
      </c>
      <c r="C116" s="5">
        <f>C117</f>
        <v>0</v>
      </c>
      <c r="D116" s="5">
        <f t="shared" si="2"/>
        <v>0</v>
      </c>
      <c r="E116" s="5">
        <f t="shared" si="2"/>
        <v>0</v>
      </c>
    </row>
    <row r="117" spans="1:5" ht="60.75" hidden="1" customHeight="1" x14ac:dyDescent="0.3">
      <c r="A117" s="3" t="s">
        <v>362</v>
      </c>
      <c r="B117" s="4" t="s">
        <v>363</v>
      </c>
      <c r="C117" s="5"/>
      <c r="D117" s="5">
        <v>0</v>
      </c>
      <c r="E117" s="5">
        <v>0</v>
      </c>
    </row>
    <row r="118" spans="1:5" s="19" customFormat="1" ht="33.4" customHeight="1" x14ac:dyDescent="0.3">
      <c r="A118" s="1" t="s">
        <v>49</v>
      </c>
      <c r="B118" s="2" t="s">
        <v>48</v>
      </c>
      <c r="C118" s="12">
        <f>C119+C226</f>
        <v>2150970.9</v>
      </c>
      <c r="D118" s="12">
        <f>D119+D226</f>
        <v>1930920.2</v>
      </c>
      <c r="E118" s="12">
        <f>E119+E226</f>
        <v>1983708.0000000002</v>
      </c>
    </row>
    <row r="119" spans="1:5" s="19" customFormat="1" ht="84.75" customHeight="1" x14ac:dyDescent="0.3">
      <c r="A119" s="1" t="s">
        <v>51</v>
      </c>
      <c r="B119" s="2" t="s">
        <v>50</v>
      </c>
      <c r="C119" s="12">
        <f>C120+C125+C170+C213</f>
        <v>2150970.9</v>
      </c>
      <c r="D119" s="12">
        <f>D120+D125+D170+D213</f>
        <v>1930920.2</v>
      </c>
      <c r="E119" s="12">
        <f>E120+E125+E170+E213</f>
        <v>1983708.0000000002</v>
      </c>
    </row>
    <row r="120" spans="1:5" s="19" customFormat="1" ht="42.6" customHeight="1" x14ac:dyDescent="0.3">
      <c r="A120" s="1" t="s">
        <v>55</v>
      </c>
      <c r="B120" s="2" t="s">
        <v>85</v>
      </c>
      <c r="C120" s="12">
        <f>C121+C123</f>
        <v>196175.5</v>
      </c>
      <c r="D120" s="12">
        <f>D121+D123</f>
        <v>126079.9</v>
      </c>
      <c r="E120" s="12">
        <f>E121+E123</f>
        <v>97519.8</v>
      </c>
    </row>
    <row r="121" spans="1:5" ht="51" customHeight="1" x14ac:dyDescent="0.3">
      <c r="A121" s="3" t="s">
        <v>56</v>
      </c>
      <c r="B121" s="4" t="s">
        <v>86</v>
      </c>
      <c r="C121" s="5">
        <f>C122</f>
        <v>191085.7</v>
      </c>
      <c r="D121" s="5">
        <f>D122</f>
        <v>126079.9</v>
      </c>
      <c r="E121" s="5">
        <f>E122</f>
        <v>97519.8</v>
      </c>
    </row>
    <row r="122" spans="1:5" ht="63" customHeight="1" x14ac:dyDescent="0.3">
      <c r="A122" s="3" t="s">
        <v>201</v>
      </c>
      <c r="B122" s="4" t="s">
        <v>87</v>
      </c>
      <c r="C122" s="5">
        <v>191085.7</v>
      </c>
      <c r="D122" s="5">
        <v>126079.9</v>
      </c>
      <c r="E122" s="5">
        <v>97519.8</v>
      </c>
    </row>
    <row r="123" spans="1:5" ht="63" customHeight="1" x14ac:dyDescent="0.3">
      <c r="A123" s="3" t="s">
        <v>257</v>
      </c>
      <c r="B123" s="4" t="s">
        <v>258</v>
      </c>
      <c r="C123" s="5">
        <f>C124</f>
        <v>5089.8</v>
      </c>
      <c r="D123" s="5">
        <f>D124</f>
        <v>0</v>
      </c>
      <c r="E123" s="5">
        <f>E124</f>
        <v>0</v>
      </c>
    </row>
    <row r="124" spans="1:5" ht="63" customHeight="1" x14ac:dyDescent="0.3">
      <c r="A124" s="3" t="s">
        <v>259</v>
      </c>
      <c r="B124" s="4" t="s">
        <v>260</v>
      </c>
      <c r="C124" s="5">
        <v>5089.8</v>
      </c>
      <c r="D124" s="5">
        <v>0</v>
      </c>
      <c r="E124" s="5">
        <v>0</v>
      </c>
    </row>
    <row r="125" spans="1:5" s="19" customFormat="1" ht="50.45" customHeight="1" x14ac:dyDescent="0.3">
      <c r="A125" s="1" t="s">
        <v>52</v>
      </c>
      <c r="B125" s="2" t="s">
        <v>88</v>
      </c>
      <c r="C125" s="12">
        <f>C128+C154+C168+C158+C160+C132+C126+C134+C166+C162+C150+C130+C142+C138+C140+C144+C146+C136+C148+C164+C156+C152</f>
        <v>493310.9</v>
      </c>
      <c r="D125" s="12">
        <f>D128+D154+D168+D158+D160+D132+D126+D134+D166+D162+D150+D130+D142+D138+D140+D144+D146+D136+D148+D164+D156</f>
        <v>422090.30000000005</v>
      </c>
      <c r="E125" s="12">
        <f>E128+E154+E168+E158+E160+E132+E126+E134+E166+E162+E150+E130+E142+E138+E140+E144+E146+E136+E148+E164+E156+E152</f>
        <v>456407.70000000007</v>
      </c>
    </row>
    <row r="126" spans="1:5" s="19" customFormat="1" ht="72" customHeight="1" x14ac:dyDescent="0.3">
      <c r="A126" s="22" t="s">
        <v>413</v>
      </c>
      <c r="B126" s="23" t="s">
        <v>147</v>
      </c>
      <c r="C126" s="7">
        <f>C127</f>
        <v>115485.5</v>
      </c>
      <c r="D126" s="7">
        <f>D127</f>
        <v>57696.1</v>
      </c>
      <c r="E126" s="7">
        <f>E127</f>
        <v>46323.3</v>
      </c>
    </row>
    <row r="127" spans="1:5" s="19" customFormat="1" ht="78.75" customHeight="1" x14ac:dyDescent="0.3">
      <c r="A127" s="22" t="s">
        <v>412</v>
      </c>
      <c r="B127" s="23" t="s">
        <v>146</v>
      </c>
      <c r="C127" s="7">
        <v>115485.5</v>
      </c>
      <c r="D127" s="7">
        <v>57696.1</v>
      </c>
      <c r="E127" s="7">
        <v>46323.3</v>
      </c>
    </row>
    <row r="128" spans="1:5" ht="149.25" customHeight="1" x14ac:dyDescent="0.3">
      <c r="A128" s="3" t="s">
        <v>459</v>
      </c>
      <c r="B128" s="4" t="s">
        <v>89</v>
      </c>
      <c r="C128" s="5">
        <f>C129</f>
        <v>0</v>
      </c>
      <c r="D128" s="5">
        <f>D129</f>
        <v>47718</v>
      </c>
      <c r="E128" s="5">
        <f>E129</f>
        <v>80987.5</v>
      </c>
    </row>
    <row r="129" spans="1:5" ht="183" customHeight="1" x14ac:dyDescent="0.3">
      <c r="A129" s="3" t="s">
        <v>460</v>
      </c>
      <c r="B129" s="4" t="s">
        <v>90</v>
      </c>
      <c r="C129" s="7">
        <v>0</v>
      </c>
      <c r="D129" s="7">
        <v>47718</v>
      </c>
      <c r="E129" s="7">
        <v>80987.5</v>
      </c>
    </row>
    <row r="130" spans="1:5" ht="109.5" hidden="1" customHeight="1" x14ac:dyDescent="0.3">
      <c r="A130" s="3" t="s">
        <v>234</v>
      </c>
      <c r="B130" s="4" t="s">
        <v>232</v>
      </c>
      <c r="C130" s="7">
        <f>C131</f>
        <v>0</v>
      </c>
      <c r="D130" s="7">
        <f>D131</f>
        <v>0</v>
      </c>
      <c r="E130" s="7">
        <f>E131</f>
        <v>0</v>
      </c>
    </row>
    <row r="131" spans="1:5" ht="134.44999999999999" hidden="1" customHeight="1" x14ac:dyDescent="0.3">
      <c r="A131" s="3" t="s">
        <v>235</v>
      </c>
      <c r="B131" s="4" t="s">
        <v>233</v>
      </c>
      <c r="C131" s="7"/>
      <c r="D131" s="7"/>
      <c r="E131" s="7"/>
    </row>
    <row r="132" spans="1:5" ht="82.5" hidden="1" customHeight="1" x14ac:dyDescent="0.3">
      <c r="A132" s="3" t="s">
        <v>141</v>
      </c>
      <c r="B132" s="4" t="s">
        <v>139</v>
      </c>
      <c r="C132" s="5">
        <f>C133</f>
        <v>0</v>
      </c>
      <c r="D132" s="5">
        <f>D133</f>
        <v>0</v>
      </c>
      <c r="E132" s="5">
        <f>E133</f>
        <v>0</v>
      </c>
    </row>
    <row r="133" spans="1:5" ht="90" hidden="1" customHeight="1" x14ac:dyDescent="0.3">
      <c r="A133" s="3" t="s">
        <v>143</v>
      </c>
      <c r="B133" s="4" t="s">
        <v>140</v>
      </c>
      <c r="C133" s="5"/>
      <c r="D133" s="5"/>
      <c r="E133" s="5">
        <v>0</v>
      </c>
    </row>
    <row r="134" spans="1:5" ht="115.5" customHeight="1" x14ac:dyDescent="0.3">
      <c r="A134" s="3" t="s">
        <v>463</v>
      </c>
      <c r="B134" s="4" t="s">
        <v>462</v>
      </c>
      <c r="C134" s="5">
        <f>C135</f>
        <v>5099.3999999999996</v>
      </c>
      <c r="D134" s="5">
        <f>D135</f>
        <v>5026.8999999999996</v>
      </c>
      <c r="E134" s="5">
        <f>E135</f>
        <v>5026.8999999999996</v>
      </c>
    </row>
    <row r="135" spans="1:5" ht="139.5" customHeight="1" x14ac:dyDescent="0.3">
      <c r="A135" s="3" t="s">
        <v>464</v>
      </c>
      <c r="B135" s="4" t="s">
        <v>461</v>
      </c>
      <c r="C135" s="5">
        <v>5099.3999999999996</v>
      </c>
      <c r="D135" s="5">
        <v>5026.8999999999996</v>
      </c>
      <c r="E135" s="5">
        <v>5026.8999999999996</v>
      </c>
    </row>
    <row r="136" spans="1:5" ht="60.75" hidden="1" customHeight="1" x14ac:dyDescent="0.3">
      <c r="A136" s="3" t="s">
        <v>281</v>
      </c>
      <c r="B136" s="4" t="s">
        <v>280</v>
      </c>
      <c r="C136" s="5">
        <f>C137</f>
        <v>0</v>
      </c>
      <c r="D136" s="5">
        <f>D137</f>
        <v>0</v>
      </c>
      <c r="E136" s="5">
        <f>E137</f>
        <v>0</v>
      </c>
    </row>
    <row r="137" spans="1:5" ht="84.75" hidden="1" customHeight="1" x14ac:dyDescent="0.3">
      <c r="A137" s="3" t="s">
        <v>278</v>
      </c>
      <c r="B137" s="4" t="s">
        <v>279</v>
      </c>
      <c r="C137" s="5"/>
      <c r="D137" s="5"/>
      <c r="E137" s="5"/>
    </row>
    <row r="138" spans="1:5" ht="86.25" hidden="1" customHeight="1" x14ac:dyDescent="0.3">
      <c r="A138" s="3" t="s">
        <v>245</v>
      </c>
      <c r="B138" s="4" t="s">
        <v>242</v>
      </c>
      <c r="C138" s="5">
        <f>C139</f>
        <v>0</v>
      </c>
      <c r="D138" s="5">
        <f>D139</f>
        <v>0</v>
      </c>
      <c r="E138" s="5">
        <f>E139</f>
        <v>0</v>
      </c>
    </row>
    <row r="139" spans="1:5" ht="86.25" hidden="1" customHeight="1" x14ac:dyDescent="0.3">
      <c r="A139" s="3" t="s">
        <v>244</v>
      </c>
      <c r="B139" s="4" t="s">
        <v>243</v>
      </c>
      <c r="C139" s="5"/>
      <c r="D139" s="5">
        <v>0</v>
      </c>
      <c r="E139" s="5">
        <v>0</v>
      </c>
    </row>
    <row r="140" spans="1:5" ht="123.75" hidden="1" customHeight="1" x14ac:dyDescent="0.3">
      <c r="A140" s="3" t="s">
        <v>465</v>
      </c>
      <c r="B140" s="4" t="s">
        <v>253</v>
      </c>
      <c r="C140" s="5">
        <f>C141</f>
        <v>0</v>
      </c>
      <c r="D140" s="5">
        <f>D141</f>
        <v>0</v>
      </c>
      <c r="E140" s="5">
        <f>E141</f>
        <v>0</v>
      </c>
    </row>
    <row r="141" spans="1:5" ht="121.5" hidden="1" customHeight="1" x14ac:dyDescent="0.3">
      <c r="A141" s="3" t="s">
        <v>255</v>
      </c>
      <c r="B141" s="4" t="s">
        <v>254</v>
      </c>
      <c r="C141" s="5"/>
      <c r="D141" s="5">
        <v>0</v>
      </c>
      <c r="E141" s="5">
        <v>0</v>
      </c>
    </row>
    <row r="142" spans="1:5" ht="96.75" hidden="1" customHeight="1" x14ac:dyDescent="0.3">
      <c r="A142" s="3" t="s">
        <v>238</v>
      </c>
      <c r="B142" s="4" t="s">
        <v>236</v>
      </c>
      <c r="C142" s="5">
        <f>C143</f>
        <v>0</v>
      </c>
      <c r="D142" s="5">
        <f>D143</f>
        <v>0</v>
      </c>
      <c r="E142" s="5">
        <f>E143</f>
        <v>0</v>
      </c>
    </row>
    <row r="143" spans="1:5" ht="118.5" hidden="1" customHeight="1" x14ac:dyDescent="0.3">
      <c r="A143" s="3" t="s">
        <v>239</v>
      </c>
      <c r="B143" s="4" t="s">
        <v>237</v>
      </c>
      <c r="C143" s="5"/>
      <c r="D143" s="5"/>
      <c r="E143" s="5"/>
    </row>
    <row r="144" spans="1:5" ht="123.75" customHeight="1" x14ac:dyDescent="0.3">
      <c r="A144" s="3" t="s">
        <v>466</v>
      </c>
      <c r="B144" s="4" t="s">
        <v>261</v>
      </c>
      <c r="C144" s="5">
        <f>C145</f>
        <v>34298.9</v>
      </c>
      <c r="D144" s="5">
        <f>D145</f>
        <v>34298.9</v>
      </c>
      <c r="E144" s="5">
        <f>E145</f>
        <v>35104.400000000001</v>
      </c>
    </row>
    <row r="145" spans="1:5" ht="157.5" customHeight="1" x14ac:dyDescent="0.3">
      <c r="A145" s="3" t="s">
        <v>467</v>
      </c>
      <c r="B145" s="4" t="s">
        <v>262</v>
      </c>
      <c r="C145" s="5">
        <v>34298.9</v>
      </c>
      <c r="D145" s="5">
        <v>34298.9</v>
      </c>
      <c r="E145" s="5">
        <v>35104.400000000001</v>
      </c>
    </row>
    <row r="146" spans="1:5" ht="99.75" hidden="1" customHeight="1" x14ac:dyDescent="0.3">
      <c r="A146" s="3" t="s">
        <v>342</v>
      </c>
      <c r="B146" s="4" t="s">
        <v>271</v>
      </c>
      <c r="C146" s="5">
        <f>C147</f>
        <v>0</v>
      </c>
      <c r="D146" s="5">
        <f>D147</f>
        <v>0</v>
      </c>
      <c r="E146" s="5">
        <f>E147</f>
        <v>0</v>
      </c>
    </row>
    <row r="147" spans="1:5" ht="115.5" hidden="1" customHeight="1" x14ac:dyDescent="0.3">
      <c r="A147" s="3" t="s">
        <v>341</v>
      </c>
      <c r="B147" s="4" t="s">
        <v>270</v>
      </c>
      <c r="C147" s="5"/>
      <c r="D147" s="5"/>
      <c r="E147" s="5"/>
    </row>
    <row r="148" spans="1:5" ht="81.75" hidden="1" customHeight="1" x14ac:dyDescent="0.3">
      <c r="A148" s="3" t="s">
        <v>285</v>
      </c>
      <c r="B148" s="4" t="s">
        <v>284</v>
      </c>
      <c r="C148" s="5">
        <f>C149</f>
        <v>0</v>
      </c>
      <c r="D148" s="5">
        <f>D149</f>
        <v>0</v>
      </c>
      <c r="E148" s="5">
        <f>E149</f>
        <v>0</v>
      </c>
    </row>
    <row r="149" spans="1:5" ht="86.25" hidden="1" customHeight="1" x14ac:dyDescent="0.3">
      <c r="A149" s="3" t="s">
        <v>282</v>
      </c>
      <c r="B149" s="4" t="s">
        <v>283</v>
      </c>
      <c r="C149" s="5"/>
      <c r="D149" s="5">
        <v>0</v>
      </c>
      <c r="E149" s="5">
        <v>0</v>
      </c>
    </row>
    <row r="150" spans="1:5" ht="65.25" customHeight="1" x14ac:dyDescent="0.3">
      <c r="A150" s="3" t="s">
        <v>468</v>
      </c>
      <c r="B150" s="4" t="s">
        <v>222</v>
      </c>
      <c r="C150" s="5">
        <f>C151</f>
        <v>2857.3</v>
      </c>
      <c r="D150" s="5">
        <f>D151</f>
        <v>2890</v>
      </c>
      <c r="E150" s="5">
        <f>E151</f>
        <v>2907.8</v>
      </c>
    </row>
    <row r="151" spans="1:5" ht="77.25" customHeight="1" x14ac:dyDescent="0.3">
      <c r="A151" s="3" t="s">
        <v>349</v>
      </c>
      <c r="B151" s="4" t="s">
        <v>220</v>
      </c>
      <c r="C151" s="5">
        <v>2857.3</v>
      </c>
      <c r="D151" s="5">
        <v>2890</v>
      </c>
      <c r="E151" s="5">
        <v>2907.8</v>
      </c>
    </row>
    <row r="152" spans="1:5" ht="77.25" customHeight="1" x14ac:dyDescent="0.3">
      <c r="A152" s="3" t="s">
        <v>469</v>
      </c>
      <c r="B152" s="4" t="s">
        <v>417</v>
      </c>
      <c r="C152" s="5">
        <f>C153</f>
        <v>1130.0999999999999</v>
      </c>
      <c r="D152" s="5">
        <f>D153</f>
        <v>0</v>
      </c>
      <c r="E152" s="5">
        <f>E153</f>
        <v>22593.7</v>
      </c>
    </row>
    <row r="153" spans="1:5" ht="77.25" customHeight="1" x14ac:dyDescent="0.3">
      <c r="A153" s="3" t="s">
        <v>470</v>
      </c>
      <c r="B153" s="4" t="s">
        <v>370</v>
      </c>
      <c r="C153" s="5">
        <v>1130.0999999999999</v>
      </c>
      <c r="D153" s="5">
        <v>0</v>
      </c>
      <c r="E153" s="5">
        <v>22593.7</v>
      </c>
    </row>
    <row r="154" spans="1:5" ht="45.6" customHeight="1" x14ac:dyDescent="0.3">
      <c r="A154" s="3" t="s">
        <v>471</v>
      </c>
      <c r="B154" s="4" t="s">
        <v>91</v>
      </c>
      <c r="C154" s="5">
        <f>C155</f>
        <v>359.5</v>
      </c>
      <c r="D154" s="5">
        <f>D155</f>
        <v>299.2</v>
      </c>
      <c r="E154" s="5">
        <f>E155</f>
        <v>299.5</v>
      </c>
    </row>
    <row r="155" spans="1:5" ht="85.5" customHeight="1" x14ac:dyDescent="0.3">
      <c r="A155" s="3" t="s">
        <v>472</v>
      </c>
      <c r="B155" s="4" t="s">
        <v>92</v>
      </c>
      <c r="C155" s="5">
        <v>359.5</v>
      </c>
      <c r="D155" s="5">
        <v>299.2</v>
      </c>
      <c r="E155" s="5">
        <v>299.5</v>
      </c>
    </row>
    <row r="156" spans="1:5" ht="50.1" hidden="1" customHeight="1" x14ac:dyDescent="0.3">
      <c r="A156" s="3" t="s">
        <v>354</v>
      </c>
      <c r="B156" s="4" t="s">
        <v>356</v>
      </c>
      <c r="C156" s="5"/>
      <c r="D156" s="5">
        <f>D157</f>
        <v>0</v>
      </c>
      <c r="E156" s="5">
        <f>E157</f>
        <v>0</v>
      </c>
    </row>
    <row r="157" spans="1:5" ht="50.1" hidden="1" customHeight="1" x14ac:dyDescent="0.3">
      <c r="A157" s="3" t="s">
        <v>357</v>
      </c>
      <c r="B157" s="4" t="s">
        <v>355</v>
      </c>
      <c r="C157" s="5"/>
      <c r="D157" s="5">
        <v>0</v>
      </c>
      <c r="E157" s="5">
        <v>0</v>
      </c>
    </row>
    <row r="158" spans="1:5" ht="80.25" customHeight="1" x14ac:dyDescent="0.3">
      <c r="A158" s="3" t="s">
        <v>473</v>
      </c>
      <c r="B158" s="4" t="s">
        <v>93</v>
      </c>
      <c r="C158" s="5">
        <f>C159</f>
        <v>0</v>
      </c>
      <c r="D158" s="5">
        <f>D159</f>
        <v>29951.4</v>
      </c>
      <c r="E158" s="5">
        <f>E159</f>
        <v>0</v>
      </c>
    </row>
    <row r="159" spans="1:5" ht="87.75" customHeight="1" x14ac:dyDescent="0.3">
      <c r="A159" s="3" t="s">
        <v>420</v>
      </c>
      <c r="B159" s="4" t="s">
        <v>94</v>
      </c>
      <c r="C159" s="5">
        <v>0</v>
      </c>
      <c r="D159" s="5">
        <v>29951.4</v>
      </c>
      <c r="E159" s="5">
        <v>0</v>
      </c>
    </row>
    <row r="160" spans="1:5" ht="78" customHeight="1" x14ac:dyDescent="0.3">
      <c r="A160" s="3" t="s">
        <v>477</v>
      </c>
      <c r="B160" s="4" t="s">
        <v>474</v>
      </c>
      <c r="C160" s="5">
        <f>C161</f>
        <v>3461.2</v>
      </c>
      <c r="D160" s="5">
        <f>D161</f>
        <v>0</v>
      </c>
      <c r="E160" s="5">
        <f>E161</f>
        <v>0</v>
      </c>
    </row>
    <row r="161" spans="1:5" ht="76.900000000000006" customHeight="1" x14ac:dyDescent="0.3">
      <c r="A161" s="3" t="s">
        <v>476</v>
      </c>
      <c r="B161" s="4" t="s">
        <v>475</v>
      </c>
      <c r="C161" s="5">
        <v>3461.2</v>
      </c>
      <c r="D161" s="5">
        <f>41657.9-41657.9</f>
        <v>0</v>
      </c>
      <c r="E161" s="5">
        <v>0</v>
      </c>
    </row>
    <row r="162" spans="1:5" ht="71.25" customHeight="1" x14ac:dyDescent="0.3">
      <c r="A162" s="3" t="s">
        <v>480</v>
      </c>
      <c r="B162" s="4" t="s">
        <v>478</v>
      </c>
      <c r="C162" s="5">
        <f>C163</f>
        <v>0</v>
      </c>
      <c r="D162" s="5">
        <f>D163</f>
        <v>67620.5</v>
      </c>
      <c r="E162" s="5">
        <f>E163</f>
        <v>245057.7</v>
      </c>
    </row>
    <row r="163" spans="1:5" ht="97.5" customHeight="1" x14ac:dyDescent="0.3">
      <c r="A163" s="3" t="s">
        <v>481</v>
      </c>
      <c r="B163" s="4" t="s">
        <v>479</v>
      </c>
      <c r="C163" s="5">
        <v>0</v>
      </c>
      <c r="D163" s="5">
        <v>67620.5</v>
      </c>
      <c r="E163" s="5">
        <v>245057.7</v>
      </c>
    </row>
    <row r="164" spans="1:5" ht="157.5" customHeight="1" x14ac:dyDescent="0.3">
      <c r="A164" s="3" t="s">
        <v>484</v>
      </c>
      <c r="B164" s="4" t="s">
        <v>482</v>
      </c>
      <c r="C164" s="5">
        <f>C165</f>
        <v>131290.1</v>
      </c>
      <c r="D164" s="5">
        <f>D165</f>
        <v>156272.20000000001</v>
      </c>
      <c r="E164" s="5">
        <f>E165</f>
        <v>0</v>
      </c>
    </row>
    <row r="165" spans="1:5" ht="122.25" customHeight="1" x14ac:dyDescent="0.3">
      <c r="A165" s="3" t="s">
        <v>485</v>
      </c>
      <c r="B165" s="4" t="s">
        <v>483</v>
      </c>
      <c r="C165" s="5">
        <v>131290.1</v>
      </c>
      <c r="D165" s="5">
        <v>156272.20000000001</v>
      </c>
      <c r="E165" s="5">
        <v>0</v>
      </c>
    </row>
    <row r="166" spans="1:5" ht="135" customHeight="1" x14ac:dyDescent="0.3">
      <c r="A166" s="3" t="s">
        <v>488</v>
      </c>
      <c r="B166" s="4" t="s">
        <v>486</v>
      </c>
      <c r="C166" s="5">
        <f>C167</f>
        <v>0</v>
      </c>
      <c r="D166" s="5">
        <f>D167</f>
        <v>1042.5999999999999</v>
      </c>
      <c r="E166" s="5">
        <f>E167</f>
        <v>0</v>
      </c>
    </row>
    <row r="167" spans="1:5" ht="138.75" customHeight="1" x14ac:dyDescent="0.3">
      <c r="A167" s="3" t="s">
        <v>489</v>
      </c>
      <c r="B167" s="4" t="s">
        <v>487</v>
      </c>
      <c r="C167" s="5">
        <v>0</v>
      </c>
      <c r="D167" s="5">
        <v>1042.5999999999999</v>
      </c>
      <c r="E167" s="5">
        <v>0</v>
      </c>
    </row>
    <row r="168" spans="1:5" ht="31.5" customHeight="1" x14ac:dyDescent="0.3">
      <c r="A168" s="3" t="s">
        <v>53</v>
      </c>
      <c r="B168" s="4" t="s">
        <v>97</v>
      </c>
      <c r="C168" s="5">
        <f>C169</f>
        <v>199328.9</v>
      </c>
      <c r="D168" s="5">
        <f>D169</f>
        <v>19274.5</v>
      </c>
      <c r="E168" s="5">
        <f>E169</f>
        <v>18106.900000000001</v>
      </c>
    </row>
    <row r="169" spans="1:5" ht="33.4" customHeight="1" x14ac:dyDescent="0.3">
      <c r="A169" s="3" t="s">
        <v>54</v>
      </c>
      <c r="B169" s="4" t="s">
        <v>98</v>
      </c>
      <c r="C169" s="5">
        <v>199328.9</v>
      </c>
      <c r="D169" s="5">
        <v>19274.5</v>
      </c>
      <c r="E169" s="5">
        <v>18106.900000000001</v>
      </c>
    </row>
    <row r="170" spans="1:5" s="19" customFormat="1" ht="49.5" customHeight="1" x14ac:dyDescent="0.3">
      <c r="A170" s="1" t="s">
        <v>57</v>
      </c>
      <c r="B170" s="2" t="s">
        <v>99</v>
      </c>
      <c r="C170" s="12">
        <f>C171+C173+C175+C177+C181+C183+C185+C187+C189+C191+C193+C197+C203+C209+C211+C207+C205+C201+C195+C199+C179</f>
        <v>1395372.4</v>
      </c>
      <c r="D170" s="12">
        <f>D171+D173+D175+D177+D181+D183+D185+D187+D189+D191+D193+D197+D203+D209+D211+D207+D205+D201+D195+D199+D179</f>
        <v>1323102.2</v>
      </c>
      <c r="E170" s="12">
        <f>E171+E173+E175+E177+E181+E183+E185+E187+E189+E191+E193+E197+E203+E209+E211+E207+E205+E201+E195+E199+E179</f>
        <v>1369778.7</v>
      </c>
    </row>
    <row r="171" spans="1:5" ht="104.45" customHeight="1" x14ac:dyDescent="0.3">
      <c r="A171" s="3" t="s">
        <v>422</v>
      </c>
      <c r="B171" s="4" t="s">
        <v>100</v>
      </c>
      <c r="C171" s="5">
        <f>C172</f>
        <v>589.29999999999995</v>
      </c>
      <c r="D171" s="5">
        <f>D172</f>
        <v>612.6</v>
      </c>
      <c r="E171" s="5">
        <f>E172</f>
        <v>636.20000000000005</v>
      </c>
    </row>
    <row r="172" spans="1:5" ht="102" customHeight="1" x14ac:dyDescent="0.3">
      <c r="A172" s="3" t="s">
        <v>423</v>
      </c>
      <c r="B172" s="4" t="s">
        <v>101</v>
      </c>
      <c r="C172" s="5">
        <v>589.29999999999995</v>
      </c>
      <c r="D172" s="5">
        <v>612.6</v>
      </c>
      <c r="E172" s="5">
        <v>636.20000000000005</v>
      </c>
    </row>
    <row r="173" spans="1:5" ht="83.25" customHeight="1" x14ac:dyDescent="0.3">
      <c r="A173" s="3" t="s">
        <v>424</v>
      </c>
      <c r="B173" s="4" t="s">
        <v>102</v>
      </c>
      <c r="C173" s="5">
        <f>C174</f>
        <v>8327.5</v>
      </c>
      <c r="D173" s="5">
        <f>D174</f>
        <v>8644.1</v>
      </c>
      <c r="E173" s="5">
        <f>E174</f>
        <v>8972.6</v>
      </c>
    </row>
    <row r="174" spans="1:5" ht="80.25" customHeight="1" x14ac:dyDescent="0.3">
      <c r="A174" s="3" t="s">
        <v>425</v>
      </c>
      <c r="B174" s="4" t="s">
        <v>103</v>
      </c>
      <c r="C174" s="5">
        <v>8327.5</v>
      </c>
      <c r="D174" s="5">
        <v>8644.1</v>
      </c>
      <c r="E174" s="5">
        <v>8972.6</v>
      </c>
    </row>
    <row r="175" spans="1:5" ht="103.5" customHeight="1" x14ac:dyDescent="0.3">
      <c r="A175" s="3" t="s">
        <v>490</v>
      </c>
      <c r="B175" s="4" t="s">
        <v>104</v>
      </c>
      <c r="C175" s="5">
        <f>C176</f>
        <v>399576.1</v>
      </c>
      <c r="D175" s="5">
        <f>D176</f>
        <v>402972.2</v>
      </c>
      <c r="E175" s="5">
        <f>E176</f>
        <v>415120</v>
      </c>
    </row>
    <row r="176" spans="1:5" ht="100.5" customHeight="1" x14ac:dyDescent="0.3">
      <c r="A176" s="3" t="s">
        <v>491</v>
      </c>
      <c r="B176" s="4" t="s">
        <v>105</v>
      </c>
      <c r="C176" s="5">
        <v>399576.1</v>
      </c>
      <c r="D176" s="5">
        <v>402972.2</v>
      </c>
      <c r="E176" s="5">
        <v>415120</v>
      </c>
    </row>
    <row r="177" spans="1:5" ht="101.45" hidden="1" customHeight="1" x14ac:dyDescent="0.3">
      <c r="A177" s="3" t="s">
        <v>58</v>
      </c>
      <c r="B177" s="4" t="s">
        <v>106</v>
      </c>
      <c r="C177" s="5">
        <f>C178</f>
        <v>0</v>
      </c>
      <c r="D177" s="5">
        <f>D178</f>
        <v>0</v>
      </c>
      <c r="E177" s="5">
        <f>E178</f>
        <v>0</v>
      </c>
    </row>
    <row r="178" spans="1:5" ht="111.6" hidden="1" customHeight="1" x14ac:dyDescent="0.3">
      <c r="A178" s="3" t="s">
        <v>59</v>
      </c>
      <c r="B178" s="4" t="s">
        <v>107</v>
      </c>
      <c r="C178" s="5"/>
      <c r="D178" s="5"/>
      <c r="E178" s="5"/>
    </row>
    <row r="179" spans="1:5" ht="111.6" customHeight="1" x14ac:dyDescent="0.3">
      <c r="A179" s="3" t="s">
        <v>492</v>
      </c>
      <c r="B179" s="4" t="s">
        <v>358</v>
      </c>
      <c r="C179" s="5">
        <f>C180</f>
        <v>51968.9</v>
      </c>
      <c r="D179" s="5">
        <f>D180</f>
        <v>32554.2</v>
      </c>
      <c r="E179" s="5">
        <f>E180</f>
        <v>11502.3</v>
      </c>
    </row>
    <row r="180" spans="1:5" ht="111.6" customHeight="1" x14ac:dyDescent="0.3">
      <c r="A180" s="3" t="s">
        <v>428</v>
      </c>
      <c r="B180" s="4" t="s">
        <v>359</v>
      </c>
      <c r="C180" s="5">
        <v>51968.9</v>
      </c>
      <c r="D180" s="5">
        <v>32554.2</v>
      </c>
      <c r="E180" s="5">
        <v>11502.3</v>
      </c>
    </row>
    <row r="181" spans="1:5" ht="99.6" customHeight="1" x14ac:dyDescent="0.3">
      <c r="A181" s="3" t="s">
        <v>493</v>
      </c>
      <c r="B181" s="4" t="s">
        <v>108</v>
      </c>
      <c r="C181" s="5">
        <f>C182</f>
        <v>3.7</v>
      </c>
      <c r="D181" s="5">
        <f>D182</f>
        <v>3.9</v>
      </c>
      <c r="E181" s="5">
        <f>E182</f>
        <v>3.5</v>
      </c>
    </row>
    <row r="182" spans="1:5" ht="139.5" customHeight="1" x14ac:dyDescent="0.3">
      <c r="A182" s="3" t="s">
        <v>494</v>
      </c>
      <c r="B182" s="4" t="s">
        <v>109</v>
      </c>
      <c r="C182" s="5">
        <v>3.7</v>
      </c>
      <c r="D182" s="5">
        <v>3.9</v>
      </c>
      <c r="E182" s="5">
        <v>3.5</v>
      </c>
    </row>
    <row r="183" spans="1:5" ht="94.15" hidden="1" customHeight="1" x14ac:dyDescent="0.3">
      <c r="A183" s="3" t="s">
        <v>61</v>
      </c>
      <c r="B183" s="4" t="s">
        <v>110</v>
      </c>
      <c r="C183" s="5">
        <f>C184</f>
        <v>0</v>
      </c>
      <c r="D183" s="5">
        <f>D184</f>
        <v>0</v>
      </c>
      <c r="E183" s="5">
        <f>E184</f>
        <v>0</v>
      </c>
    </row>
    <row r="184" spans="1:5" ht="110.45" hidden="1" customHeight="1" x14ac:dyDescent="0.3">
      <c r="A184" s="3" t="s">
        <v>62</v>
      </c>
      <c r="B184" s="4" t="s">
        <v>111</v>
      </c>
      <c r="C184" s="5"/>
      <c r="D184" s="5"/>
      <c r="E184" s="5"/>
    </row>
    <row r="185" spans="1:5" ht="105.75" customHeight="1" x14ac:dyDescent="0.3">
      <c r="A185" s="3" t="s">
        <v>495</v>
      </c>
      <c r="B185" s="4" t="s">
        <v>112</v>
      </c>
      <c r="C185" s="5">
        <f>C186</f>
        <v>1470.7</v>
      </c>
      <c r="D185" s="5">
        <f>D186</f>
        <v>1529.5</v>
      </c>
      <c r="E185" s="5">
        <f>E186</f>
        <v>1590.6</v>
      </c>
    </row>
    <row r="186" spans="1:5" ht="126" customHeight="1" x14ac:dyDescent="0.3">
      <c r="A186" s="3" t="s">
        <v>496</v>
      </c>
      <c r="B186" s="4" t="s">
        <v>113</v>
      </c>
      <c r="C186" s="5">
        <v>1470.7</v>
      </c>
      <c r="D186" s="5">
        <v>1529.5</v>
      </c>
      <c r="E186" s="5">
        <v>1590.6</v>
      </c>
    </row>
    <row r="187" spans="1:5" ht="66.75" customHeight="1" x14ac:dyDescent="0.3">
      <c r="A187" s="3" t="s">
        <v>497</v>
      </c>
      <c r="B187" s="4" t="s">
        <v>114</v>
      </c>
      <c r="C187" s="5">
        <f>C188</f>
        <v>32934.1</v>
      </c>
      <c r="D187" s="5">
        <f>D188</f>
        <v>33068.6</v>
      </c>
      <c r="E187" s="5">
        <f>E188</f>
        <v>33068</v>
      </c>
    </row>
    <row r="188" spans="1:5" ht="93" customHeight="1" x14ac:dyDescent="0.3">
      <c r="A188" s="3" t="s">
        <v>498</v>
      </c>
      <c r="B188" s="4" t="s">
        <v>115</v>
      </c>
      <c r="C188" s="5">
        <v>32934.1</v>
      </c>
      <c r="D188" s="5">
        <v>33068.6</v>
      </c>
      <c r="E188" s="5">
        <v>33068</v>
      </c>
    </row>
    <row r="189" spans="1:5" ht="71.25" hidden="1" customHeight="1" x14ac:dyDescent="0.3">
      <c r="A189" s="3" t="s">
        <v>65</v>
      </c>
      <c r="B189" s="4" t="s">
        <v>116</v>
      </c>
      <c r="C189" s="5">
        <f>C190</f>
        <v>0</v>
      </c>
      <c r="D189" s="5">
        <f>D190</f>
        <v>0</v>
      </c>
      <c r="E189" s="5">
        <f>E190</f>
        <v>0</v>
      </c>
    </row>
    <row r="190" spans="1:5" ht="87" hidden="1" customHeight="1" x14ac:dyDescent="0.3">
      <c r="A190" s="3" t="s">
        <v>66</v>
      </c>
      <c r="B190" s="4" t="s">
        <v>117</v>
      </c>
      <c r="C190" s="5"/>
      <c r="D190" s="5"/>
      <c r="E190" s="5"/>
    </row>
    <row r="191" spans="1:5" ht="180.75" hidden="1" customHeight="1" x14ac:dyDescent="0.3">
      <c r="A191" s="3" t="s">
        <v>344</v>
      </c>
      <c r="B191" s="4" t="s">
        <v>118</v>
      </c>
      <c r="C191" s="5">
        <f>C192</f>
        <v>0</v>
      </c>
      <c r="D191" s="5">
        <f>D192</f>
        <v>0</v>
      </c>
      <c r="E191" s="5">
        <f>E192</f>
        <v>0</v>
      </c>
    </row>
    <row r="192" spans="1:5" ht="174.75" hidden="1" customHeight="1" x14ac:dyDescent="0.3">
      <c r="A192" s="3" t="s">
        <v>343</v>
      </c>
      <c r="B192" s="4" t="s">
        <v>119</v>
      </c>
      <c r="C192" s="5"/>
      <c r="D192" s="5"/>
      <c r="E192" s="5"/>
    </row>
    <row r="193" spans="1:9" ht="171" hidden="1" customHeight="1" x14ac:dyDescent="0.3">
      <c r="A193" s="3" t="s">
        <v>347</v>
      </c>
      <c r="B193" s="4" t="s">
        <v>120</v>
      </c>
      <c r="C193" s="5">
        <f>C194</f>
        <v>0</v>
      </c>
      <c r="D193" s="5">
        <f>D194</f>
        <v>0</v>
      </c>
      <c r="E193" s="5">
        <f>E194</f>
        <v>0</v>
      </c>
    </row>
    <row r="194" spans="1:9" ht="178.5" hidden="1" customHeight="1" x14ac:dyDescent="0.3">
      <c r="A194" s="3" t="s">
        <v>346</v>
      </c>
      <c r="B194" s="4" t="s">
        <v>121</v>
      </c>
      <c r="C194" s="5"/>
      <c r="D194" s="5"/>
      <c r="E194" s="5"/>
    </row>
    <row r="195" spans="1:9" ht="98.25" customHeight="1" x14ac:dyDescent="0.3">
      <c r="A195" s="3" t="s">
        <v>499</v>
      </c>
      <c r="B195" s="4" t="s">
        <v>252</v>
      </c>
      <c r="C195" s="5">
        <f>C196</f>
        <v>97405.4</v>
      </c>
      <c r="D195" s="5">
        <f>D196</f>
        <v>0</v>
      </c>
      <c r="E195" s="5">
        <f>E196</f>
        <v>0</v>
      </c>
    </row>
    <row r="196" spans="1:9" ht="79.900000000000006" customHeight="1" x14ac:dyDescent="0.3">
      <c r="A196" s="3" t="s">
        <v>432</v>
      </c>
      <c r="B196" s="4" t="s">
        <v>250</v>
      </c>
      <c r="C196" s="5">
        <v>97405.4</v>
      </c>
      <c r="D196" s="5">
        <v>0</v>
      </c>
      <c r="E196" s="5">
        <v>0</v>
      </c>
    </row>
    <row r="197" spans="1:9" ht="213.75" hidden="1" customHeight="1" x14ac:dyDescent="0.3">
      <c r="A197" s="3" t="s">
        <v>348</v>
      </c>
      <c r="B197" s="4" t="s">
        <v>122</v>
      </c>
      <c r="C197" s="5">
        <f>C198</f>
        <v>0</v>
      </c>
      <c r="D197" s="5">
        <f>D198</f>
        <v>0</v>
      </c>
      <c r="E197" s="5">
        <f>E198</f>
        <v>0</v>
      </c>
    </row>
    <row r="198" spans="1:9" ht="216" hidden="1" customHeight="1" x14ac:dyDescent="0.3">
      <c r="A198" s="3" t="s">
        <v>345</v>
      </c>
      <c r="B198" s="4" t="s">
        <v>123</v>
      </c>
      <c r="C198" s="5"/>
      <c r="D198" s="5"/>
      <c r="E198" s="5"/>
    </row>
    <row r="199" spans="1:9" ht="42" hidden="1" customHeight="1" x14ac:dyDescent="0.3">
      <c r="A199" s="3" t="s">
        <v>289</v>
      </c>
      <c r="B199" s="4" t="s">
        <v>288</v>
      </c>
      <c r="C199" s="5">
        <f>C200</f>
        <v>0</v>
      </c>
      <c r="D199" s="5">
        <f>D200</f>
        <v>0</v>
      </c>
      <c r="E199" s="5">
        <f>E200</f>
        <v>0</v>
      </c>
    </row>
    <row r="200" spans="1:9" ht="61.5" hidden="1" customHeight="1" x14ac:dyDescent="0.3">
      <c r="A200" s="3" t="s">
        <v>286</v>
      </c>
      <c r="B200" s="4" t="s">
        <v>287</v>
      </c>
      <c r="C200" s="5"/>
      <c r="D200" s="5"/>
      <c r="E200" s="5"/>
    </row>
    <row r="201" spans="1:9" ht="87" customHeight="1" x14ac:dyDescent="0.3">
      <c r="A201" s="3" t="s">
        <v>500</v>
      </c>
      <c r="B201" s="4" t="s">
        <v>230</v>
      </c>
      <c r="C201" s="5">
        <f>C202</f>
        <v>2306.1</v>
      </c>
      <c r="D201" s="5">
        <f>D202</f>
        <v>2306.1</v>
      </c>
      <c r="E201" s="5">
        <f>E202</f>
        <v>2251.9</v>
      </c>
    </row>
    <row r="202" spans="1:9" ht="99.75" customHeight="1" x14ac:dyDescent="0.3">
      <c r="A202" s="3" t="s">
        <v>433</v>
      </c>
      <c r="B202" s="4" t="s">
        <v>229</v>
      </c>
      <c r="C202" s="5">
        <v>2306.1</v>
      </c>
      <c r="D202" s="5">
        <v>2306.1</v>
      </c>
      <c r="E202" s="5">
        <v>2251.9</v>
      </c>
    </row>
    <row r="203" spans="1:9" ht="79.900000000000006" hidden="1" customHeight="1" x14ac:dyDescent="0.3">
      <c r="A203" s="3" t="s">
        <v>67</v>
      </c>
      <c r="B203" s="4" t="s">
        <v>124</v>
      </c>
      <c r="C203" s="5">
        <f>C204</f>
        <v>0</v>
      </c>
      <c r="D203" s="5">
        <f>D204</f>
        <v>0</v>
      </c>
      <c r="E203" s="5">
        <f>E204</f>
        <v>0</v>
      </c>
    </row>
    <row r="204" spans="1:9" ht="79.900000000000006" hidden="1" customHeight="1" x14ac:dyDescent="0.3">
      <c r="A204" s="3" t="s">
        <v>68</v>
      </c>
      <c r="B204" s="4" t="s">
        <v>125</v>
      </c>
      <c r="C204" s="5">
        <f>3019.8-3019.8</f>
        <v>0</v>
      </c>
      <c r="D204" s="5">
        <f>3001.5-3001.5</f>
        <v>0</v>
      </c>
      <c r="E204" s="5">
        <f>3016.1-3016.1</f>
        <v>0</v>
      </c>
      <c r="G204" s="24"/>
      <c r="H204" s="24"/>
      <c r="I204" s="24"/>
    </row>
    <row r="205" spans="1:9" ht="79.900000000000006" hidden="1" customHeight="1" x14ac:dyDescent="0.3">
      <c r="A205" s="3" t="s">
        <v>149</v>
      </c>
      <c r="B205" s="4" t="s">
        <v>148</v>
      </c>
      <c r="C205" s="5">
        <f>C206</f>
        <v>0</v>
      </c>
      <c r="D205" s="5">
        <f>D206</f>
        <v>0</v>
      </c>
      <c r="E205" s="5">
        <f>E206</f>
        <v>0</v>
      </c>
    </row>
    <row r="206" spans="1:9" ht="5.25" hidden="1" customHeight="1" x14ac:dyDescent="0.3">
      <c r="A206" s="3" t="s">
        <v>151</v>
      </c>
      <c r="B206" s="4" t="s">
        <v>150</v>
      </c>
      <c r="C206" s="5"/>
      <c r="D206" s="5"/>
      <c r="E206" s="5"/>
    </row>
    <row r="207" spans="1:9" ht="70.5" hidden="1" customHeight="1" x14ac:dyDescent="0.3">
      <c r="A207" s="3" t="s">
        <v>434</v>
      </c>
      <c r="B207" s="4" t="s">
        <v>137</v>
      </c>
      <c r="C207" s="5">
        <f>C208</f>
        <v>0</v>
      </c>
      <c r="D207" s="5">
        <f>D208</f>
        <v>0</v>
      </c>
      <c r="E207" s="5">
        <f>E208</f>
        <v>0</v>
      </c>
    </row>
    <row r="208" spans="1:9" ht="72" hidden="1" customHeight="1" x14ac:dyDescent="0.3">
      <c r="A208" s="3" t="s">
        <v>435</v>
      </c>
      <c r="B208" s="4" t="s">
        <v>138</v>
      </c>
      <c r="C208" s="5"/>
      <c r="D208" s="5"/>
      <c r="E208" s="5"/>
    </row>
    <row r="209" spans="1:5" ht="56.25" x14ac:dyDescent="0.3">
      <c r="A209" s="3" t="s">
        <v>437</v>
      </c>
      <c r="B209" s="4" t="s">
        <v>126</v>
      </c>
      <c r="C209" s="5">
        <f>C210</f>
        <v>3141.9</v>
      </c>
      <c r="D209" s="5">
        <f>D210</f>
        <v>2526.9</v>
      </c>
      <c r="E209" s="5">
        <f>E210</f>
        <v>2634.2</v>
      </c>
    </row>
    <row r="210" spans="1:5" ht="97.5" customHeight="1" x14ac:dyDescent="0.3">
      <c r="A210" s="3" t="s">
        <v>501</v>
      </c>
      <c r="B210" s="4" t="s">
        <v>127</v>
      </c>
      <c r="C210" s="5">
        <v>3141.9</v>
      </c>
      <c r="D210" s="5">
        <v>2526.9</v>
      </c>
      <c r="E210" s="5">
        <v>2634.2</v>
      </c>
    </row>
    <row r="211" spans="1:5" ht="35.25" customHeight="1" x14ac:dyDescent="0.3">
      <c r="A211" s="3" t="s">
        <v>69</v>
      </c>
      <c r="B211" s="4" t="s">
        <v>128</v>
      </c>
      <c r="C211" s="5">
        <f>C212</f>
        <v>797648.7</v>
      </c>
      <c r="D211" s="5">
        <f>D212</f>
        <v>838884.1</v>
      </c>
      <c r="E211" s="5">
        <f>E212</f>
        <v>893999.4</v>
      </c>
    </row>
    <row r="212" spans="1:5" ht="39" customHeight="1" x14ac:dyDescent="0.3">
      <c r="A212" s="3" t="s">
        <v>70</v>
      </c>
      <c r="B212" s="4" t="s">
        <v>129</v>
      </c>
      <c r="C212" s="5">
        <v>797648.7</v>
      </c>
      <c r="D212" s="5">
        <v>838884.1</v>
      </c>
      <c r="E212" s="5">
        <v>893999.4</v>
      </c>
    </row>
    <row r="213" spans="1:5" s="19" customFormat="1" ht="35.25" customHeight="1" x14ac:dyDescent="0.3">
      <c r="A213" s="1" t="s">
        <v>71</v>
      </c>
      <c r="B213" s="2" t="s">
        <v>130</v>
      </c>
      <c r="C213" s="12">
        <f>C214+C224+C220+C218+C222+C216</f>
        <v>66112.099999999991</v>
      </c>
      <c r="D213" s="12">
        <f>D214+D224+D220+D218+D222+D216</f>
        <v>59647.8</v>
      </c>
      <c r="E213" s="12">
        <f>E214+E224+E220+E218+E222+E216</f>
        <v>60001.8</v>
      </c>
    </row>
    <row r="214" spans="1:5" ht="106.5" customHeight="1" x14ac:dyDescent="0.3">
      <c r="A214" s="3" t="s">
        <v>502</v>
      </c>
      <c r="B214" s="4" t="s">
        <v>131</v>
      </c>
      <c r="C214" s="5">
        <f>C215</f>
        <v>6969.8</v>
      </c>
      <c r="D214" s="5">
        <f>D215</f>
        <v>7118.2</v>
      </c>
      <c r="E214" s="5">
        <f>E215</f>
        <v>7472.2</v>
      </c>
    </row>
    <row r="215" spans="1:5" ht="122.25" customHeight="1" x14ac:dyDescent="0.3">
      <c r="A215" s="3" t="s">
        <v>438</v>
      </c>
      <c r="B215" s="4" t="s">
        <v>132</v>
      </c>
      <c r="C215" s="5">
        <v>6969.8</v>
      </c>
      <c r="D215" s="5">
        <v>7118.2</v>
      </c>
      <c r="E215" s="5">
        <v>7472.2</v>
      </c>
    </row>
    <row r="216" spans="1:5" ht="105.75" customHeight="1" x14ac:dyDescent="0.3">
      <c r="A216" s="3" t="s">
        <v>505</v>
      </c>
      <c r="B216" s="4" t="s">
        <v>503</v>
      </c>
      <c r="C216" s="5">
        <f>C217</f>
        <v>6300.2</v>
      </c>
      <c r="D216" s="5">
        <f>D217</f>
        <v>0</v>
      </c>
      <c r="E216" s="5">
        <f>E217</f>
        <v>0</v>
      </c>
    </row>
    <row r="217" spans="1:5" ht="105" customHeight="1" x14ac:dyDescent="0.3">
      <c r="A217" s="3" t="s">
        <v>506</v>
      </c>
      <c r="B217" s="4" t="s">
        <v>504</v>
      </c>
      <c r="C217" s="5">
        <v>6300.2</v>
      </c>
      <c r="D217" s="5">
        <v>0</v>
      </c>
      <c r="E217" s="5">
        <v>0</v>
      </c>
    </row>
    <row r="218" spans="1:5" ht="137.25" customHeight="1" x14ac:dyDescent="0.3">
      <c r="A218" s="3" t="s">
        <v>439</v>
      </c>
      <c r="B218" s="4" t="s">
        <v>240</v>
      </c>
      <c r="C218" s="5">
        <f>C219</f>
        <v>32888.5</v>
      </c>
      <c r="D218" s="5">
        <f>D219</f>
        <v>32576</v>
      </c>
      <c r="E218" s="5">
        <f>E219</f>
        <v>32576</v>
      </c>
    </row>
    <row r="219" spans="1:5" ht="189.75" customHeight="1" x14ac:dyDescent="0.3">
      <c r="A219" s="3" t="s">
        <v>507</v>
      </c>
      <c r="B219" s="4" t="s">
        <v>241</v>
      </c>
      <c r="C219" s="5">
        <v>32888.5</v>
      </c>
      <c r="D219" s="5">
        <v>32576</v>
      </c>
      <c r="E219" s="5">
        <v>32576</v>
      </c>
    </row>
    <row r="220" spans="1:5" ht="83.25" hidden="1" customHeight="1" x14ac:dyDescent="0.3">
      <c r="A220" s="3" t="s">
        <v>177</v>
      </c>
      <c r="B220" s="4" t="s">
        <v>176</v>
      </c>
      <c r="C220" s="5">
        <f>C221</f>
        <v>0</v>
      </c>
      <c r="D220" s="5">
        <f>D221</f>
        <v>0</v>
      </c>
      <c r="E220" s="5">
        <f>E221</f>
        <v>0</v>
      </c>
    </row>
    <row r="221" spans="1:5" ht="102.6" hidden="1" customHeight="1" x14ac:dyDescent="0.3">
      <c r="A221" s="3" t="s">
        <v>175</v>
      </c>
      <c r="B221" s="4" t="s">
        <v>174</v>
      </c>
      <c r="C221" s="5"/>
      <c r="D221" s="5"/>
      <c r="E221" s="5"/>
    </row>
    <row r="222" spans="1:5" ht="102.6" hidden="1" customHeight="1" x14ac:dyDescent="0.3">
      <c r="A222" s="3" t="s">
        <v>248</v>
      </c>
      <c r="B222" s="4" t="s">
        <v>249</v>
      </c>
      <c r="C222" s="5">
        <f>C223</f>
        <v>0</v>
      </c>
      <c r="D222" s="5">
        <f>D223</f>
        <v>0</v>
      </c>
      <c r="E222" s="5">
        <f>E223</f>
        <v>0</v>
      </c>
    </row>
    <row r="223" spans="1:5" ht="102.6" hidden="1" customHeight="1" x14ac:dyDescent="0.3">
      <c r="A223" s="3" t="s">
        <v>247</v>
      </c>
      <c r="B223" s="4" t="s">
        <v>246</v>
      </c>
      <c r="C223" s="5"/>
      <c r="D223" s="5"/>
      <c r="E223" s="5"/>
    </row>
    <row r="224" spans="1:5" ht="57" customHeight="1" x14ac:dyDescent="0.3">
      <c r="A224" s="3" t="s">
        <v>508</v>
      </c>
      <c r="B224" s="4" t="s">
        <v>133</v>
      </c>
      <c r="C224" s="5">
        <f>C225</f>
        <v>19953.599999999999</v>
      </c>
      <c r="D224" s="5">
        <f>D225</f>
        <v>19953.599999999999</v>
      </c>
      <c r="E224" s="5">
        <f>E225</f>
        <v>19953.599999999999</v>
      </c>
    </row>
    <row r="225" spans="1:5" ht="62.25" customHeight="1" x14ac:dyDescent="0.3">
      <c r="A225" s="3" t="s">
        <v>509</v>
      </c>
      <c r="B225" s="4" t="s">
        <v>134</v>
      </c>
      <c r="C225" s="5">
        <v>19953.599999999999</v>
      </c>
      <c r="D225" s="5">
        <v>19953.599999999999</v>
      </c>
      <c r="E225" s="5">
        <v>19953.599999999999</v>
      </c>
    </row>
    <row r="226" spans="1:5" ht="35.25" hidden="1" customHeight="1" x14ac:dyDescent="0.3">
      <c r="A226" s="3" t="s">
        <v>228</v>
      </c>
      <c r="B226" s="4" t="s">
        <v>227</v>
      </c>
      <c r="C226" s="5">
        <f t="shared" ref="C226:E227" si="3">C227</f>
        <v>0</v>
      </c>
      <c r="D226" s="5">
        <f t="shared" si="3"/>
        <v>0</v>
      </c>
      <c r="E226" s="5">
        <f t="shared" si="3"/>
        <v>0</v>
      </c>
    </row>
    <row r="227" spans="1:5" ht="43.5" hidden="1" customHeight="1" x14ac:dyDescent="0.3">
      <c r="A227" s="3" t="s">
        <v>224</v>
      </c>
      <c r="B227" s="4" t="s">
        <v>223</v>
      </c>
      <c r="C227" s="5">
        <f t="shared" si="3"/>
        <v>0</v>
      </c>
      <c r="D227" s="5">
        <f t="shared" si="3"/>
        <v>0</v>
      </c>
      <c r="E227" s="5">
        <f t="shared" si="3"/>
        <v>0</v>
      </c>
    </row>
    <row r="228" spans="1:5" ht="120" hidden="1" customHeight="1" x14ac:dyDescent="0.3">
      <c r="A228" s="3" t="s">
        <v>225</v>
      </c>
      <c r="B228" s="4" t="s">
        <v>226</v>
      </c>
      <c r="C228" s="5"/>
      <c r="D228" s="5">
        <v>0</v>
      </c>
      <c r="E228" s="5">
        <v>0</v>
      </c>
    </row>
    <row r="229" spans="1:5" s="27" customFormat="1" ht="34.9" customHeight="1" x14ac:dyDescent="0.35">
      <c r="A229" s="25" t="s">
        <v>75</v>
      </c>
      <c r="B229" s="26"/>
      <c r="C229" s="15">
        <f>C13+C118</f>
        <v>2747941.5</v>
      </c>
      <c r="D229" s="15">
        <f>D13+D118</f>
        <v>2558334.7000000002</v>
      </c>
      <c r="E229" s="15">
        <f>E13+E118</f>
        <v>2645682.6</v>
      </c>
    </row>
    <row r="230" spans="1:5" ht="18" customHeight="1" x14ac:dyDescent="0.3">
      <c r="C230" s="28"/>
      <c r="D230" s="28"/>
    </row>
    <row r="231" spans="1:5" ht="18" customHeight="1" x14ac:dyDescent="0.3">
      <c r="A231" s="29" t="s">
        <v>78</v>
      </c>
      <c r="B231" s="30"/>
      <c r="C231" s="31"/>
      <c r="D231" s="31"/>
      <c r="E231" s="31"/>
    </row>
    <row r="232" spans="1:5" ht="19.149999999999999" customHeight="1" x14ac:dyDescent="0.3">
      <c r="A232" s="29" t="s">
        <v>82</v>
      </c>
      <c r="B232" s="30"/>
      <c r="C232" s="30"/>
      <c r="E232" s="30" t="s">
        <v>145</v>
      </c>
    </row>
    <row r="233" spans="1:5" s="35" customFormat="1" ht="18" customHeight="1" x14ac:dyDescent="0.3">
      <c r="C233" s="38">
        <v>2337672.9</v>
      </c>
      <c r="D233" s="38">
        <v>2391737.2000000002</v>
      </c>
      <c r="E233" s="39">
        <v>1849207.7</v>
      </c>
    </row>
    <row r="234" spans="1:5" s="35" customFormat="1" ht="18" customHeight="1" x14ac:dyDescent="0.3">
      <c r="C234" s="38">
        <v>2599126.5</v>
      </c>
      <c r="D234" s="38">
        <v>2609400.3000000003</v>
      </c>
      <c r="E234" s="38">
        <v>2367733</v>
      </c>
    </row>
    <row r="235" spans="1:5" s="35" customFormat="1" ht="18" hidden="1" customHeight="1" x14ac:dyDescent="0.3">
      <c r="C235" s="43">
        <v>2599126.5</v>
      </c>
      <c r="D235" s="43">
        <v>2609400.2999999998</v>
      </c>
      <c r="E235" s="43">
        <v>2367733</v>
      </c>
    </row>
    <row r="236" spans="1:5" s="35" customFormat="1" ht="18" hidden="1" customHeight="1" x14ac:dyDescent="0.3">
      <c r="C236" s="43">
        <f>C229-C235</f>
        <v>148815</v>
      </c>
      <c r="D236" s="43">
        <f>D229-D235</f>
        <v>-51065.599999999627</v>
      </c>
      <c r="E236" s="43">
        <f>E229-E235</f>
        <v>277949.60000000009</v>
      </c>
    </row>
    <row r="237" spans="1:5" s="35" customFormat="1" ht="18" hidden="1" customHeight="1" x14ac:dyDescent="0.3">
      <c r="C237" s="36">
        <f>C236-C19-C39</f>
        <v>63922.3</v>
      </c>
      <c r="D237" s="36">
        <f>D236-D19-D39</f>
        <v>-138682.89999999962</v>
      </c>
      <c r="E237" s="36">
        <f>E236-E19-E39</f>
        <v>186936.7000000001</v>
      </c>
    </row>
    <row r="238" spans="1:5" s="35" customFormat="1" ht="18" hidden="1" customHeight="1" x14ac:dyDescent="0.3">
      <c r="C238" s="42"/>
      <c r="D238" s="42"/>
      <c r="E238" s="42"/>
    </row>
    <row r="239" spans="1:5" s="35" customFormat="1" ht="18" hidden="1" customHeight="1" x14ac:dyDescent="0.3">
      <c r="C239" s="42"/>
      <c r="D239" s="42"/>
      <c r="E239" s="42"/>
    </row>
    <row r="240" spans="1:5" s="35" customFormat="1" ht="18" hidden="1" customHeight="1" x14ac:dyDescent="0.3">
      <c r="C240" s="34"/>
      <c r="D240" s="34"/>
    </row>
    <row r="241" spans="3:5" s="40" customFormat="1" ht="18" hidden="1" customHeight="1" x14ac:dyDescent="0.3">
      <c r="C241" s="41"/>
      <c r="D241" s="41"/>
    </row>
    <row r="242" spans="3:5" ht="18" hidden="1" customHeight="1" x14ac:dyDescent="0.3">
      <c r="C242" s="44">
        <f>C19+C39</f>
        <v>84892.7</v>
      </c>
      <c r="D242" s="44">
        <f>D19+D39</f>
        <v>87617.299999999988</v>
      </c>
      <c r="E242" s="44">
        <f>E19+E39</f>
        <v>91012.9</v>
      </c>
    </row>
    <row r="243" spans="3:5" ht="18" hidden="1" customHeight="1" x14ac:dyDescent="0.3"/>
  </sheetData>
  <mergeCells count="9">
    <mergeCell ref="B2:E2"/>
    <mergeCell ref="B3:E3"/>
    <mergeCell ref="B4:E4"/>
    <mergeCell ref="A7:E7"/>
    <mergeCell ref="A9:A11"/>
    <mergeCell ref="B9:B11"/>
    <mergeCell ref="C9:C11"/>
    <mergeCell ref="D9:D11"/>
    <mergeCell ref="E9:E11"/>
  </mergeCells>
  <pageMargins left="0" right="0" top="0" bottom="0" header="0.39370078740157483" footer="0.39370078740157483"/>
  <pageSetup paperSize="9" scale="6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1"/>
  <sheetViews>
    <sheetView view="pageBreakPreview" zoomScale="60" zoomScaleNormal="90" workbookViewId="0">
      <selection sqref="A1:XFD1048576"/>
    </sheetView>
  </sheetViews>
  <sheetFormatPr defaultColWidth="8.85546875" defaultRowHeight="18" customHeight="1" x14ac:dyDescent="0.3"/>
  <cols>
    <col min="1" max="1" width="64.42578125" style="11" customWidth="1"/>
    <col min="2" max="2" width="32" style="11" customWidth="1"/>
    <col min="3" max="3" width="20.28515625" style="16" customWidth="1"/>
    <col min="4" max="4" width="19.85546875" style="16" customWidth="1"/>
    <col min="5" max="5" width="21.28515625" style="11" customWidth="1"/>
    <col min="6" max="6" width="8.85546875" style="11"/>
    <col min="7" max="9" width="12.28515625" style="11" bestFit="1" customWidth="1"/>
    <col min="10" max="256" width="8.85546875" style="11"/>
    <col min="257" max="257" width="64.42578125" style="11" customWidth="1"/>
    <col min="258" max="258" width="32" style="11" customWidth="1"/>
    <col min="259" max="259" width="20.28515625" style="11" customWidth="1"/>
    <col min="260" max="260" width="19.85546875" style="11" customWidth="1"/>
    <col min="261" max="261" width="21.28515625" style="11" customWidth="1"/>
    <col min="262" max="262" width="8.85546875" style="11"/>
    <col min="263" max="265" width="12.28515625" style="11" bestFit="1" customWidth="1"/>
    <col min="266" max="512" width="8.85546875" style="11"/>
    <col min="513" max="513" width="64.42578125" style="11" customWidth="1"/>
    <col min="514" max="514" width="32" style="11" customWidth="1"/>
    <col min="515" max="515" width="20.28515625" style="11" customWidth="1"/>
    <col min="516" max="516" width="19.85546875" style="11" customWidth="1"/>
    <col min="517" max="517" width="21.28515625" style="11" customWidth="1"/>
    <col min="518" max="518" width="8.85546875" style="11"/>
    <col min="519" max="521" width="12.28515625" style="11" bestFit="1" customWidth="1"/>
    <col min="522" max="768" width="8.85546875" style="11"/>
    <col min="769" max="769" width="64.42578125" style="11" customWidth="1"/>
    <col min="770" max="770" width="32" style="11" customWidth="1"/>
    <col min="771" max="771" width="20.28515625" style="11" customWidth="1"/>
    <col min="772" max="772" width="19.85546875" style="11" customWidth="1"/>
    <col min="773" max="773" width="21.28515625" style="11" customWidth="1"/>
    <col min="774" max="774" width="8.85546875" style="11"/>
    <col min="775" max="777" width="12.28515625" style="11" bestFit="1" customWidth="1"/>
    <col min="778" max="1024" width="8.85546875" style="11"/>
    <col min="1025" max="1025" width="64.42578125" style="11" customWidth="1"/>
    <col min="1026" max="1026" width="32" style="11" customWidth="1"/>
    <col min="1027" max="1027" width="20.28515625" style="11" customWidth="1"/>
    <col min="1028" max="1028" width="19.85546875" style="11" customWidth="1"/>
    <col min="1029" max="1029" width="21.28515625" style="11" customWidth="1"/>
    <col min="1030" max="1030" width="8.85546875" style="11"/>
    <col min="1031" max="1033" width="12.28515625" style="11" bestFit="1" customWidth="1"/>
    <col min="1034" max="1280" width="8.85546875" style="11"/>
    <col min="1281" max="1281" width="64.42578125" style="11" customWidth="1"/>
    <col min="1282" max="1282" width="32" style="11" customWidth="1"/>
    <col min="1283" max="1283" width="20.28515625" style="11" customWidth="1"/>
    <col min="1284" max="1284" width="19.85546875" style="11" customWidth="1"/>
    <col min="1285" max="1285" width="21.28515625" style="11" customWidth="1"/>
    <col min="1286" max="1286" width="8.85546875" style="11"/>
    <col min="1287" max="1289" width="12.28515625" style="11" bestFit="1" customWidth="1"/>
    <col min="1290" max="1536" width="8.85546875" style="11"/>
    <col min="1537" max="1537" width="64.42578125" style="11" customWidth="1"/>
    <col min="1538" max="1538" width="32" style="11" customWidth="1"/>
    <col min="1539" max="1539" width="20.28515625" style="11" customWidth="1"/>
    <col min="1540" max="1540" width="19.85546875" style="11" customWidth="1"/>
    <col min="1541" max="1541" width="21.28515625" style="11" customWidth="1"/>
    <col min="1542" max="1542" width="8.85546875" style="11"/>
    <col min="1543" max="1545" width="12.28515625" style="11" bestFit="1" customWidth="1"/>
    <col min="1546" max="1792" width="8.85546875" style="11"/>
    <col min="1793" max="1793" width="64.42578125" style="11" customWidth="1"/>
    <col min="1794" max="1794" width="32" style="11" customWidth="1"/>
    <col min="1795" max="1795" width="20.28515625" style="11" customWidth="1"/>
    <col min="1796" max="1796" width="19.85546875" style="11" customWidth="1"/>
    <col min="1797" max="1797" width="21.28515625" style="11" customWidth="1"/>
    <col min="1798" max="1798" width="8.85546875" style="11"/>
    <col min="1799" max="1801" width="12.28515625" style="11" bestFit="1" customWidth="1"/>
    <col min="1802" max="2048" width="8.85546875" style="11"/>
    <col min="2049" max="2049" width="64.42578125" style="11" customWidth="1"/>
    <col min="2050" max="2050" width="32" style="11" customWidth="1"/>
    <col min="2051" max="2051" width="20.28515625" style="11" customWidth="1"/>
    <col min="2052" max="2052" width="19.85546875" style="11" customWidth="1"/>
    <col min="2053" max="2053" width="21.28515625" style="11" customWidth="1"/>
    <col min="2054" max="2054" width="8.85546875" style="11"/>
    <col min="2055" max="2057" width="12.28515625" style="11" bestFit="1" customWidth="1"/>
    <col min="2058" max="2304" width="8.85546875" style="11"/>
    <col min="2305" max="2305" width="64.42578125" style="11" customWidth="1"/>
    <col min="2306" max="2306" width="32" style="11" customWidth="1"/>
    <col min="2307" max="2307" width="20.28515625" style="11" customWidth="1"/>
    <col min="2308" max="2308" width="19.85546875" style="11" customWidth="1"/>
    <col min="2309" max="2309" width="21.28515625" style="11" customWidth="1"/>
    <col min="2310" max="2310" width="8.85546875" style="11"/>
    <col min="2311" max="2313" width="12.28515625" style="11" bestFit="1" customWidth="1"/>
    <col min="2314" max="2560" width="8.85546875" style="11"/>
    <col min="2561" max="2561" width="64.42578125" style="11" customWidth="1"/>
    <col min="2562" max="2562" width="32" style="11" customWidth="1"/>
    <col min="2563" max="2563" width="20.28515625" style="11" customWidth="1"/>
    <col min="2564" max="2564" width="19.85546875" style="11" customWidth="1"/>
    <col min="2565" max="2565" width="21.28515625" style="11" customWidth="1"/>
    <col min="2566" max="2566" width="8.85546875" style="11"/>
    <col min="2567" max="2569" width="12.28515625" style="11" bestFit="1" customWidth="1"/>
    <col min="2570" max="2816" width="8.85546875" style="11"/>
    <col min="2817" max="2817" width="64.42578125" style="11" customWidth="1"/>
    <col min="2818" max="2818" width="32" style="11" customWidth="1"/>
    <col min="2819" max="2819" width="20.28515625" style="11" customWidth="1"/>
    <col min="2820" max="2820" width="19.85546875" style="11" customWidth="1"/>
    <col min="2821" max="2821" width="21.28515625" style="11" customWidth="1"/>
    <col min="2822" max="2822" width="8.85546875" style="11"/>
    <col min="2823" max="2825" width="12.28515625" style="11" bestFit="1" customWidth="1"/>
    <col min="2826" max="3072" width="8.85546875" style="11"/>
    <col min="3073" max="3073" width="64.42578125" style="11" customWidth="1"/>
    <col min="3074" max="3074" width="32" style="11" customWidth="1"/>
    <col min="3075" max="3075" width="20.28515625" style="11" customWidth="1"/>
    <col min="3076" max="3076" width="19.85546875" style="11" customWidth="1"/>
    <col min="3077" max="3077" width="21.28515625" style="11" customWidth="1"/>
    <col min="3078" max="3078" width="8.85546875" style="11"/>
    <col min="3079" max="3081" width="12.28515625" style="11" bestFit="1" customWidth="1"/>
    <col min="3082" max="3328" width="8.85546875" style="11"/>
    <col min="3329" max="3329" width="64.42578125" style="11" customWidth="1"/>
    <col min="3330" max="3330" width="32" style="11" customWidth="1"/>
    <col min="3331" max="3331" width="20.28515625" style="11" customWidth="1"/>
    <col min="3332" max="3332" width="19.85546875" style="11" customWidth="1"/>
    <col min="3333" max="3333" width="21.28515625" style="11" customWidth="1"/>
    <col min="3334" max="3334" width="8.85546875" style="11"/>
    <col min="3335" max="3337" width="12.28515625" style="11" bestFit="1" customWidth="1"/>
    <col min="3338" max="3584" width="8.85546875" style="11"/>
    <col min="3585" max="3585" width="64.42578125" style="11" customWidth="1"/>
    <col min="3586" max="3586" width="32" style="11" customWidth="1"/>
    <col min="3587" max="3587" width="20.28515625" style="11" customWidth="1"/>
    <col min="3588" max="3588" width="19.85546875" style="11" customWidth="1"/>
    <col min="3589" max="3589" width="21.28515625" style="11" customWidth="1"/>
    <col min="3590" max="3590" width="8.85546875" style="11"/>
    <col min="3591" max="3593" width="12.28515625" style="11" bestFit="1" customWidth="1"/>
    <col min="3594" max="3840" width="8.85546875" style="11"/>
    <col min="3841" max="3841" width="64.42578125" style="11" customWidth="1"/>
    <col min="3842" max="3842" width="32" style="11" customWidth="1"/>
    <col min="3843" max="3843" width="20.28515625" style="11" customWidth="1"/>
    <col min="3844" max="3844" width="19.85546875" style="11" customWidth="1"/>
    <col min="3845" max="3845" width="21.28515625" style="11" customWidth="1"/>
    <col min="3846" max="3846" width="8.85546875" style="11"/>
    <col min="3847" max="3849" width="12.28515625" style="11" bestFit="1" customWidth="1"/>
    <col min="3850" max="4096" width="8.85546875" style="11"/>
    <col min="4097" max="4097" width="64.42578125" style="11" customWidth="1"/>
    <col min="4098" max="4098" width="32" style="11" customWidth="1"/>
    <col min="4099" max="4099" width="20.28515625" style="11" customWidth="1"/>
    <col min="4100" max="4100" width="19.85546875" style="11" customWidth="1"/>
    <col min="4101" max="4101" width="21.28515625" style="11" customWidth="1"/>
    <col min="4102" max="4102" width="8.85546875" style="11"/>
    <col min="4103" max="4105" width="12.28515625" style="11" bestFit="1" customWidth="1"/>
    <col min="4106" max="4352" width="8.85546875" style="11"/>
    <col min="4353" max="4353" width="64.42578125" style="11" customWidth="1"/>
    <col min="4354" max="4354" width="32" style="11" customWidth="1"/>
    <col min="4355" max="4355" width="20.28515625" style="11" customWidth="1"/>
    <col min="4356" max="4356" width="19.85546875" style="11" customWidth="1"/>
    <col min="4357" max="4357" width="21.28515625" style="11" customWidth="1"/>
    <col min="4358" max="4358" width="8.85546875" style="11"/>
    <col min="4359" max="4361" width="12.28515625" style="11" bestFit="1" customWidth="1"/>
    <col min="4362" max="4608" width="8.85546875" style="11"/>
    <col min="4609" max="4609" width="64.42578125" style="11" customWidth="1"/>
    <col min="4610" max="4610" width="32" style="11" customWidth="1"/>
    <col min="4611" max="4611" width="20.28515625" style="11" customWidth="1"/>
    <col min="4612" max="4612" width="19.85546875" style="11" customWidth="1"/>
    <col min="4613" max="4613" width="21.28515625" style="11" customWidth="1"/>
    <col min="4614" max="4614" width="8.85546875" style="11"/>
    <col min="4615" max="4617" width="12.28515625" style="11" bestFit="1" customWidth="1"/>
    <col min="4618" max="4864" width="8.85546875" style="11"/>
    <col min="4865" max="4865" width="64.42578125" style="11" customWidth="1"/>
    <col min="4866" max="4866" width="32" style="11" customWidth="1"/>
    <col min="4867" max="4867" width="20.28515625" style="11" customWidth="1"/>
    <col min="4868" max="4868" width="19.85546875" style="11" customWidth="1"/>
    <col min="4869" max="4869" width="21.28515625" style="11" customWidth="1"/>
    <col min="4870" max="4870" width="8.85546875" style="11"/>
    <col min="4871" max="4873" width="12.28515625" style="11" bestFit="1" customWidth="1"/>
    <col min="4874" max="5120" width="8.85546875" style="11"/>
    <col min="5121" max="5121" width="64.42578125" style="11" customWidth="1"/>
    <col min="5122" max="5122" width="32" style="11" customWidth="1"/>
    <col min="5123" max="5123" width="20.28515625" style="11" customWidth="1"/>
    <col min="5124" max="5124" width="19.85546875" style="11" customWidth="1"/>
    <col min="5125" max="5125" width="21.28515625" style="11" customWidth="1"/>
    <col min="5126" max="5126" width="8.85546875" style="11"/>
    <col min="5127" max="5129" width="12.28515625" style="11" bestFit="1" customWidth="1"/>
    <col min="5130" max="5376" width="8.85546875" style="11"/>
    <col min="5377" max="5377" width="64.42578125" style="11" customWidth="1"/>
    <col min="5378" max="5378" width="32" style="11" customWidth="1"/>
    <col min="5379" max="5379" width="20.28515625" style="11" customWidth="1"/>
    <col min="5380" max="5380" width="19.85546875" style="11" customWidth="1"/>
    <col min="5381" max="5381" width="21.28515625" style="11" customWidth="1"/>
    <col min="5382" max="5382" width="8.85546875" style="11"/>
    <col min="5383" max="5385" width="12.28515625" style="11" bestFit="1" customWidth="1"/>
    <col min="5386" max="5632" width="8.85546875" style="11"/>
    <col min="5633" max="5633" width="64.42578125" style="11" customWidth="1"/>
    <col min="5634" max="5634" width="32" style="11" customWidth="1"/>
    <col min="5635" max="5635" width="20.28515625" style="11" customWidth="1"/>
    <col min="5636" max="5636" width="19.85546875" style="11" customWidth="1"/>
    <col min="5637" max="5637" width="21.28515625" style="11" customWidth="1"/>
    <col min="5638" max="5638" width="8.85546875" style="11"/>
    <col min="5639" max="5641" width="12.28515625" style="11" bestFit="1" customWidth="1"/>
    <col min="5642" max="5888" width="8.85546875" style="11"/>
    <col min="5889" max="5889" width="64.42578125" style="11" customWidth="1"/>
    <col min="5890" max="5890" width="32" style="11" customWidth="1"/>
    <col min="5891" max="5891" width="20.28515625" style="11" customWidth="1"/>
    <col min="5892" max="5892" width="19.85546875" style="11" customWidth="1"/>
    <col min="5893" max="5893" width="21.28515625" style="11" customWidth="1"/>
    <col min="5894" max="5894" width="8.85546875" style="11"/>
    <col min="5895" max="5897" width="12.28515625" style="11" bestFit="1" customWidth="1"/>
    <col min="5898" max="6144" width="8.85546875" style="11"/>
    <col min="6145" max="6145" width="64.42578125" style="11" customWidth="1"/>
    <col min="6146" max="6146" width="32" style="11" customWidth="1"/>
    <col min="6147" max="6147" width="20.28515625" style="11" customWidth="1"/>
    <col min="6148" max="6148" width="19.85546875" style="11" customWidth="1"/>
    <col min="6149" max="6149" width="21.28515625" style="11" customWidth="1"/>
    <col min="6150" max="6150" width="8.85546875" style="11"/>
    <col min="6151" max="6153" width="12.28515625" style="11" bestFit="1" customWidth="1"/>
    <col min="6154" max="6400" width="8.85546875" style="11"/>
    <col min="6401" max="6401" width="64.42578125" style="11" customWidth="1"/>
    <col min="6402" max="6402" width="32" style="11" customWidth="1"/>
    <col min="6403" max="6403" width="20.28515625" style="11" customWidth="1"/>
    <col min="6404" max="6404" width="19.85546875" style="11" customWidth="1"/>
    <col min="6405" max="6405" width="21.28515625" style="11" customWidth="1"/>
    <col min="6406" max="6406" width="8.85546875" style="11"/>
    <col min="6407" max="6409" width="12.28515625" style="11" bestFit="1" customWidth="1"/>
    <col min="6410" max="6656" width="8.85546875" style="11"/>
    <col min="6657" max="6657" width="64.42578125" style="11" customWidth="1"/>
    <col min="6658" max="6658" width="32" style="11" customWidth="1"/>
    <col min="6659" max="6659" width="20.28515625" style="11" customWidth="1"/>
    <col min="6660" max="6660" width="19.85546875" style="11" customWidth="1"/>
    <col min="6661" max="6661" width="21.28515625" style="11" customWidth="1"/>
    <col min="6662" max="6662" width="8.85546875" style="11"/>
    <col min="6663" max="6665" width="12.28515625" style="11" bestFit="1" customWidth="1"/>
    <col min="6666" max="6912" width="8.85546875" style="11"/>
    <col min="6913" max="6913" width="64.42578125" style="11" customWidth="1"/>
    <col min="6914" max="6914" width="32" style="11" customWidth="1"/>
    <col min="6915" max="6915" width="20.28515625" style="11" customWidth="1"/>
    <col min="6916" max="6916" width="19.85546875" style="11" customWidth="1"/>
    <col min="6917" max="6917" width="21.28515625" style="11" customWidth="1"/>
    <col min="6918" max="6918" width="8.85546875" style="11"/>
    <col min="6919" max="6921" width="12.28515625" style="11" bestFit="1" customWidth="1"/>
    <col min="6922" max="7168" width="8.85546875" style="11"/>
    <col min="7169" max="7169" width="64.42578125" style="11" customWidth="1"/>
    <col min="7170" max="7170" width="32" style="11" customWidth="1"/>
    <col min="7171" max="7171" width="20.28515625" style="11" customWidth="1"/>
    <col min="7172" max="7172" width="19.85546875" style="11" customWidth="1"/>
    <col min="7173" max="7173" width="21.28515625" style="11" customWidth="1"/>
    <col min="7174" max="7174" width="8.85546875" style="11"/>
    <col min="7175" max="7177" width="12.28515625" style="11" bestFit="1" customWidth="1"/>
    <col min="7178" max="7424" width="8.85546875" style="11"/>
    <col min="7425" max="7425" width="64.42578125" style="11" customWidth="1"/>
    <col min="7426" max="7426" width="32" style="11" customWidth="1"/>
    <col min="7427" max="7427" width="20.28515625" style="11" customWidth="1"/>
    <col min="7428" max="7428" width="19.85546875" style="11" customWidth="1"/>
    <col min="7429" max="7429" width="21.28515625" style="11" customWidth="1"/>
    <col min="7430" max="7430" width="8.85546875" style="11"/>
    <col min="7431" max="7433" width="12.28515625" style="11" bestFit="1" customWidth="1"/>
    <col min="7434" max="7680" width="8.85546875" style="11"/>
    <col min="7681" max="7681" width="64.42578125" style="11" customWidth="1"/>
    <col min="7682" max="7682" width="32" style="11" customWidth="1"/>
    <col min="7683" max="7683" width="20.28515625" style="11" customWidth="1"/>
    <col min="7684" max="7684" width="19.85546875" style="11" customWidth="1"/>
    <col min="7685" max="7685" width="21.28515625" style="11" customWidth="1"/>
    <col min="7686" max="7686" width="8.85546875" style="11"/>
    <col min="7687" max="7689" width="12.28515625" style="11" bestFit="1" customWidth="1"/>
    <col min="7690" max="7936" width="8.85546875" style="11"/>
    <col min="7937" max="7937" width="64.42578125" style="11" customWidth="1"/>
    <col min="7938" max="7938" width="32" style="11" customWidth="1"/>
    <col min="7939" max="7939" width="20.28515625" style="11" customWidth="1"/>
    <col min="7940" max="7940" width="19.85546875" style="11" customWidth="1"/>
    <col min="7941" max="7941" width="21.28515625" style="11" customWidth="1"/>
    <col min="7942" max="7942" width="8.85546875" style="11"/>
    <col min="7943" max="7945" width="12.28515625" style="11" bestFit="1" customWidth="1"/>
    <col min="7946" max="8192" width="8.85546875" style="11"/>
    <col min="8193" max="8193" width="64.42578125" style="11" customWidth="1"/>
    <col min="8194" max="8194" width="32" style="11" customWidth="1"/>
    <col min="8195" max="8195" width="20.28515625" style="11" customWidth="1"/>
    <col min="8196" max="8196" width="19.85546875" style="11" customWidth="1"/>
    <col min="8197" max="8197" width="21.28515625" style="11" customWidth="1"/>
    <col min="8198" max="8198" width="8.85546875" style="11"/>
    <col min="8199" max="8201" width="12.28515625" style="11" bestFit="1" customWidth="1"/>
    <col min="8202" max="8448" width="8.85546875" style="11"/>
    <col min="8449" max="8449" width="64.42578125" style="11" customWidth="1"/>
    <col min="8450" max="8450" width="32" style="11" customWidth="1"/>
    <col min="8451" max="8451" width="20.28515625" style="11" customWidth="1"/>
    <col min="8452" max="8452" width="19.85546875" style="11" customWidth="1"/>
    <col min="8453" max="8453" width="21.28515625" style="11" customWidth="1"/>
    <col min="8454" max="8454" width="8.85546875" style="11"/>
    <col min="8455" max="8457" width="12.28515625" style="11" bestFit="1" customWidth="1"/>
    <col min="8458" max="8704" width="8.85546875" style="11"/>
    <col min="8705" max="8705" width="64.42578125" style="11" customWidth="1"/>
    <col min="8706" max="8706" width="32" style="11" customWidth="1"/>
    <col min="8707" max="8707" width="20.28515625" style="11" customWidth="1"/>
    <col min="8708" max="8708" width="19.85546875" style="11" customWidth="1"/>
    <col min="8709" max="8709" width="21.28515625" style="11" customWidth="1"/>
    <col min="8710" max="8710" width="8.85546875" style="11"/>
    <col min="8711" max="8713" width="12.28515625" style="11" bestFit="1" customWidth="1"/>
    <col min="8714" max="8960" width="8.85546875" style="11"/>
    <col min="8961" max="8961" width="64.42578125" style="11" customWidth="1"/>
    <col min="8962" max="8962" width="32" style="11" customWidth="1"/>
    <col min="8963" max="8963" width="20.28515625" style="11" customWidth="1"/>
    <col min="8964" max="8964" width="19.85546875" style="11" customWidth="1"/>
    <col min="8965" max="8965" width="21.28515625" style="11" customWidth="1"/>
    <col min="8966" max="8966" width="8.85546875" style="11"/>
    <col min="8967" max="8969" width="12.28515625" style="11" bestFit="1" customWidth="1"/>
    <col min="8970" max="9216" width="8.85546875" style="11"/>
    <col min="9217" max="9217" width="64.42578125" style="11" customWidth="1"/>
    <col min="9218" max="9218" width="32" style="11" customWidth="1"/>
    <col min="9219" max="9219" width="20.28515625" style="11" customWidth="1"/>
    <col min="9220" max="9220" width="19.85546875" style="11" customWidth="1"/>
    <col min="9221" max="9221" width="21.28515625" style="11" customWidth="1"/>
    <col min="9222" max="9222" width="8.85546875" style="11"/>
    <col min="9223" max="9225" width="12.28515625" style="11" bestFit="1" customWidth="1"/>
    <col min="9226" max="9472" width="8.85546875" style="11"/>
    <col min="9473" max="9473" width="64.42578125" style="11" customWidth="1"/>
    <col min="9474" max="9474" width="32" style="11" customWidth="1"/>
    <col min="9475" max="9475" width="20.28515625" style="11" customWidth="1"/>
    <col min="9476" max="9476" width="19.85546875" style="11" customWidth="1"/>
    <col min="9477" max="9477" width="21.28515625" style="11" customWidth="1"/>
    <col min="9478" max="9478" width="8.85546875" style="11"/>
    <col min="9479" max="9481" width="12.28515625" style="11" bestFit="1" customWidth="1"/>
    <col min="9482" max="9728" width="8.85546875" style="11"/>
    <col min="9729" max="9729" width="64.42578125" style="11" customWidth="1"/>
    <col min="9730" max="9730" width="32" style="11" customWidth="1"/>
    <col min="9731" max="9731" width="20.28515625" style="11" customWidth="1"/>
    <col min="9732" max="9732" width="19.85546875" style="11" customWidth="1"/>
    <col min="9733" max="9733" width="21.28515625" style="11" customWidth="1"/>
    <col min="9734" max="9734" width="8.85546875" style="11"/>
    <col min="9735" max="9737" width="12.28515625" style="11" bestFit="1" customWidth="1"/>
    <col min="9738" max="9984" width="8.85546875" style="11"/>
    <col min="9985" max="9985" width="64.42578125" style="11" customWidth="1"/>
    <col min="9986" max="9986" width="32" style="11" customWidth="1"/>
    <col min="9987" max="9987" width="20.28515625" style="11" customWidth="1"/>
    <col min="9988" max="9988" width="19.85546875" style="11" customWidth="1"/>
    <col min="9989" max="9989" width="21.28515625" style="11" customWidth="1"/>
    <col min="9990" max="9990" width="8.85546875" style="11"/>
    <col min="9991" max="9993" width="12.28515625" style="11" bestFit="1" customWidth="1"/>
    <col min="9994" max="10240" width="8.85546875" style="11"/>
    <col min="10241" max="10241" width="64.42578125" style="11" customWidth="1"/>
    <col min="10242" max="10242" width="32" style="11" customWidth="1"/>
    <col min="10243" max="10243" width="20.28515625" style="11" customWidth="1"/>
    <col min="10244" max="10244" width="19.85546875" style="11" customWidth="1"/>
    <col min="10245" max="10245" width="21.28515625" style="11" customWidth="1"/>
    <col min="10246" max="10246" width="8.85546875" style="11"/>
    <col min="10247" max="10249" width="12.28515625" style="11" bestFit="1" customWidth="1"/>
    <col min="10250" max="10496" width="8.85546875" style="11"/>
    <col min="10497" max="10497" width="64.42578125" style="11" customWidth="1"/>
    <col min="10498" max="10498" width="32" style="11" customWidth="1"/>
    <col min="10499" max="10499" width="20.28515625" style="11" customWidth="1"/>
    <col min="10500" max="10500" width="19.85546875" style="11" customWidth="1"/>
    <col min="10501" max="10501" width="21.28515625" style="11" customWidth="1"/>
    <col min="10502" max="10502" width="8.85546875" style="11"/>
    <col min="10503" max="10505" width="12.28515625" style="11" bestFit="1" customWidth="1"/>
    <col min="10506" max="10752" width="8.85546875" style="11"/>
    <col min="10753" max="10753" width="64.42578125" style="11" customWidth="1"/>
    <col min="10754" max="10754" width="32" style="11" customWidth="1"/>
    <col min="10755" max="10755" width="20.28515625" style="11" customWidth="1"/>
    <col min="10756" max="10756" width="19.85546875" style="11" customWidth="1"/>
    <col min="10757" max="10757" width="21.28515625" style="11" customWidth="1"/>
    <col min="10758" max="10758" width="8.85546875" style="11"/>
    <col min="10759" max="10761" width="12.28515625" style="11" bestFit="1" customWidth="1"/>
    <col min="10762" max="11008" width="8.85546875" style="11"/>
    <col min="11009" max="11009" width="64.42578125" style="11" customWidth="1"/>
    <col min="11010" max="11010" width="32" style="11" customWidth="1"/>
    <col min="11011" max="11011" width="20.28515625" style="11" customWidth="1"/>
    <col min="11012" max="11012" width="19.85546875" style="11" customWidth="1"/>
    <col min="11013" max="11013" width="21.28515625" style="11" customWidth="1"/>
    <col min="11014" max="11014" width="8.85546875" style="11"/>
    <col min="11015" max="11017" width="12.28515625" style="11" bestFit="1" customWidth="1"/>
    <col min="11018" max="11264" width="8.85546875" style="11"/>
    <col min="11265" max="11265" width="64.42578125" style="11" customWidth="1"/>
    <col min="11266" max="11266" width="32" style="11" customWidth="1"/>
    <col min="11267" max="11267" width="20.28515625" style="11" customWidth="1"/>
    <col min="11268" max="11268" width="19.85546875" style="11" customWidth="1"/>
    <col min="11269" max="11269" width="21.28515625" style="11" customWidth="1"/>
    <col min="11270" max="11270" width="8.85546875" style="11"/>
    <col min="11271" max="11273" width="12.28515625" style="11" bestFit="1" customWidth="1"/>
    <col min="11274" max="11520" width="8.85546875" style="11"/>
    <col min="11521" max="11521" width="64.42578125" style="11" customWidth="1"/>
    <col min="11522" max="11522" width="32" style="11" customWidth="1"/>
    <col min="11523" max="11523" width="20.28515625" style="11" customWidth="1"/>
    <col min="11524" max="11524" width="19.85546875" style="11" customWidth="1"/>
    <col min="11525" max="11525" width="21.28515625" style="11" customWidth="1"/>
    <col min="11526" max="11526" width="8.85546875" style="11"/>
    <col min="11527" max="11529" width="12.28515625" style="11" bestFit="1" customWidth="1"/>
    <col min="11530" max="11776" width="8.85546875" style="11"/>
    <col min="11777" max="11777" width="64.42578125" style="11" customWidth="1"/>
    <col min="11778" max="11778" width="32" style="11" customWidth="1"/>
    <col min="11779" max="11779" width="20.28515625" style="11" customWidth="1"/>
    <col min="11780" max="11780" width="19.85546875" style="11" customWidth="1"/>
    <col min="11781" max="11781" width="21.28515625" style="11" customWidth="1"/>
    <col min="11782" max="11782" width="8.85546875" style="11"/>
    <col min="11783" max="11785" width="12.28515625" style="11" bestFit="1" customWidth="1"/>
    <col min="11786" max="12032" width="8.85546875" style="11"/>
    <col min="12033" max="12033" width="64.42578125" style="11" customWidth="1"/>
    <col min="12034" max="12034" width="32" style="11" customWidth="1"/>
    <col min="12035" max="12035" width="20.28515625" style="11" customWidth="1"/>
    <col min="12036" max="12036" width="19.85546875" style="11" customWidth="1"/>
    <col min="12037" max="12037" width="21.28515625" style="11" customWidth="1"/>
    <col min="12038" max="12038" width="8.85546875" style="11"/>
    <col min="12039" max="12041" width="12.28515625" style="11" bestFit="1" customWidth="1"/>
    <col min="12042" max="12288" width="8.85546875" style="11"/>
    <col min="12289" max="12289" width="64.42578125" style="11" customWidth="1"/>
    <col min="12290" max="12290" width="32" style="11" customWidth="1"/>
    <col min="12291" max="12291" width="20.28515625" style="11" customWidth="1"/>
    <col min="12292" max="12292" width="19.85546875" style="11" customWidth="1"/>
    <col min="12293" max="12293" width="21.28515625" style="11" customWidth="1"/>
    <col min="12294" max="12294" width="8.85546875" style="11"/>
    <col min="12295" max="12297" width="12.28515625" style="11" bestFit="1" customWidth="1"/>
    <col min="12298" max="12544" width="8.85546875" style="11"/>
    <col min="12545" max="12545" width="64.42578125" style="11" customWidth="1"/>
    <col min="12546" max="12546" width="32" style="11" customWidth="1"/>
    <col min="12547" max="12547" width="20.28515625" style="11" customWidth="1"/>
    <col min="12548" max="12548" width="19.85546875" style="11" customWidth="1"/>
    <col min="12549" max="12549" width="21.28515625" style="11" customWidth="1"/>
    <col min="12550" max="12550" width="8.85546875" style="11"/>
    <col min="12551" max="12553" width="12.28515625" style="11" bestFit="1" customWidth="1"/>
    <col min="12554" max="12800" width="8.85546875" style="11"/>
    <col min="12801" max="12801" width="64.42578125" style="11" customWidth="1"/>
    <col min="12802" max="12802" width="32" style="11" customWidth="1"/>
    <col min="12803" max="12803" width="20.28515625" style="11" customWidth="1"/>
    <col min="12804" max="12804" width="19.85546875" style="11" customWidth="1"/>
    <col min="12805" max="12805" width="21.28515625" style="11" customWidth="1"/>
    <col min="12806" max="12806" width="8.85546875" style="11"/>
    <col min="12807" max="12809" width="12.28515625" style="11" bestFit="1" customWidth="1"/>
    <col min="12810" max="13056" width="8.85546875" style="11"/>
    <col min="13057" max="13057" width="64.42578125" style="11" customWidth="1"/>
    <col min="13058" max="13058" width="32" style="11" customWidth="1"/>
    <col min="13059" max="13059" width="20.28515625" style="11" customWidth="1"/>
    <col min="13060" max="13060" width="19.85546875" style="11" customWidth="1"/>
    <col min="13061" max="13061" width="21.28515625" style="11" customWidth="1"/>
    <col min="13062" max="13062" width="8.85546875" style="11"/>
    <col min="13063" max="13065" width="12.28515625" style="11" bestFit="1" customWidth="1"/>
    <col min="13066" max="13312" width="8.85546875" style="11"/>
    <col min="13313" max="13313" width="64.42578125" style="11" customWidth="1"/>
    <col min="13314" max="13314" width="32" style="11" customWidth="1"/>
    <col min="13315" max="13315" width="20.28515625" style="11" customWidth="1"/>
    <col min="13316" max="13316" width="19.85546875" style="11" customWidth="1"/>
    <col min="13317" max="13317" width="21.28515625" style="11" customWidth="1"/>
    <col min="13318" max="13318" width="8.85546875" style="11"/>
    <col min="13319" max="13321" width="12.28515625" style="11" bestFit="1" customWidth="1"/>
    <col min="13322" max="13568" width="8.85546875" style="11"/>
    <col min="13569" max="13569" width="64.42578125" style="11" customWidth="1"/>
    <col min="13570" max="13570" width="32" style="11" customWidth="1"/>
    <col min="13571" max="13571" width="20.28515625" style="11" customWidth="1"/>
    <col min="13572" max="13572" width="19.85546875" style="11" customWidth="1"/>
    <col min="13573" max="13573" width="21.28515625" style="11" customWidth="1"/>
    <col min="13574" max="13574" width="8.85546875" style="11"/>
    <col min="13575" max="13577" width="12.28515625" style="11" bestFit="1" customWidth="1"/>
    <col min="13578" max="13824" width="8.85546875" style="11"/>
    <col min="13825" max="13825" width="64.42578125" style="11" customWidth="1"/>
    <col min="13826" max="13826" width="32" style="11" customWidth="1"/>
    <col min="13827" max="13827" width="20.28515625" style="11" customWidth="1"/>
    <col min="13828" max="13828" width="19.85546875" style="11" customWidth="1"/>
    <col min="13829" max="13829" width="21.28515625" style="11" customWidth="1"/>
    <col min="13830" max="13830" width="8.85546875" style="11"/>
    <col min="13831" max="13833" width="12.28515625" style="11" bestFit="1" customWidth="1"/>
    <col min="13834" max="14080" width="8.85546875" style="11"/>
    <col min="14081" max="14081" width="64.42578125" style="11" customWidth="1"/>
    <col min="14082" max="14082" width="32" style="11" customWidth="1"/>
    <col min="14083" max="14083" width="20.28515625" style="11" customWidth="1"/>
    <col min="14084" max="14084" width="19.85546875" style="11" customWidth="1"/>
    <col min="14085" max="14085" width="21.28515625" style="11" customWidth="1"/>
    <col min="14086" max="14086" width="8.85546875" style="11"/>
    <col min="14087" max="14089" width="12.28515625" style="11" bestFit="1" customWidth="1"/>
    <col min="14090" max="14336" width="8.85546875" style="11"/>
    <col min="14337" max="14337" width="64.42578125" style="11" customWidth="1"/>
    <col min="14338" max="14338" width="32" style="11" customWidth="1"/>
    <col min="14339" max="14339" width="20.28515625" style="11" customWidth="1"/>
    <col min="14340" max="14340" width="19.85546875" style="11" customWidth="1"/>
    <col min="14341" max="14341" width="21.28515625" style="11" customWidth="1"/>
    <col min="14342" max="14342" width="8.85546875" style="11"/>
    <col min="14343" max="14345" width="12.28515625" style="11" bestFit="1" customWidth="1"/>
    <col min="14346" max="14592" width="8.85546875" style="11"/>
    <col min="14593" max="14593" width="64.42578125" style="11" customWidth="1"/>
    <col min="14594" max="14594" width="32" style="11" customWidth="1"/>
    <col min="14595" max="14595" width="20.28515625" style="11" customWidth="1"/>
    <col min="14596" max="14596" width="19.85546875" style="11" customWidth="1"/>
    <col min="14597" max="14597" width="21.28515625" style="11" customWidth="1"/>
    <col min="14598" max="14598" width="8.85546875" style="11"/>
    <col min="14599" max="14601" width="12.28515625" style="11" bestFit="1" customWidth="1"/>
    <col min="14602" max="14848" width="8.85546875" style="11"/>
    <col min="14849" max="14849" width="64.42578125" style="11" customWidth="1"/>
    <col min="14850" max="14850" width="32" style="11" customWidth="1"/>
    <col min="14851" max="14851" width="20.28515625" style="11" customWidth="1"/>
    <col min="14852" max="14852" width="19.85546875" style="11" customWidth="1"/>
    <col min="14853" max="14853" width="21.28515625" style="11" customWidth="1"/>
    <col min="14854" max="14854" width="8.85546875" style="11"/>
    <col min="14855" max="14857" width="12.28515625" style="11" bestFit="1" customWidth="1"/>
    <col min="14858" max="15104" width="8.85546875" style="11"/>
    <col min="15105" max="15105" width="64.42578125" style="11" customWidth="1"/>
    <col min="15106" max="15106" width="32" style="11" customWidth="1"/>
    <col min="15107" max="15107" width="20.28515625" style="11" customWidth="1"/>
    <col min="15108" max="15108" width="19.85546875" style="11" customWidth="1"/>
    <col min="15109" max="15109" width="21.28515625" style="11" customWidth="1"/>
    <col min="15110" max="15110" width="8.85546875" style="11"/>
    <col min="15111" max="15113" width="12.28515625" style="11" bestFit="1" customWidth="1"/>
    <col min="15114" max="15360" width="8.85546875" style="11"/>
    <col min="15361" max="15361" width="64.42578125" style="11" customWidth="1"/>
    <col min="15362" max="15362" width="32" style="11" customWidth="1"/>
    <col min="15363" max="15363" width="20.28515625" style="11" customWidth="1"/>
    <col min="15364" max="15364" width="19.85546875" style="11" customWidth="1"/>
    <col min="15365" max="15365" width="21.28515625" style="11" customWidth="1"/>
    <col min="15366" max="15366" width="8.85546875" style="11"/>
    <col min="15367" max="15369" width="12.28515625" style="11" bestFit="1" customWidth="1"/>
    <col min="15370" max="15616" width="8.85546875" style="11"/>
    <col min="15617" max="15617" width="64.42578125" style="11" customWidth="1"/>
    <col min="15618" max="15618" width="32" style="11" customWidth="1"/>
    <col min="15619" max="15619" width="20.28515625" style="11" customWidth="1"/>
    <col min="15620" max="15620" width="19.85546875" style="11" customWidth="1"/>
    <col min="15621" max="15621" width="21.28515625" style="11" customWidth="1"/>
    <col min="15622" max="15622" width="8.85546875" style="11"/>
    <col min="15623" max="15625" width="12.28515625" style="11" bestFit="1" customWidth="1"/>
    <col min="15626" max="15872" width="8.85546875" style="11"/>
    <col min="15873" max="15873" width="64.42578125" style="11" customWidth="1"/>
    <col min="15874" max="15874" width="32" style="11" customWidth="1"/>
    <col min="15875" max="15875" width="20.28515625" style="11" customWidth="1"/>
    <col min="15876" max="15876" width="19.85546875" style="11" customWidth="1"/>
    <col min="15877" max="15877" width="21.28515625" style="11" customWidth="1"/>
    <col min="15878" max="15878" width="8.85546875" style="11"/>
    <col min="15879" max="15881" width="12.28515625" style="11" bestFit="1" customWidth="1"/>
    <col min="15882" max="16128" width="8.85546875" style="11"/>
    <col min="16129" max="16129" width="64.42578125" style="11" customWidth="1"/>
    <col min="16130" max="16130" width="32" style="11" customWidth="1"/>
    <col min="16131" max="16131" width="20.28515625" style="11" customWidth="1"/>
    <col min="16132" max="16132" width="19.85546875" style="11" customWidth="1"/>
    <col min="16133" max="16133" width="21.28515625" style="11" customWidth="1"/>
    <col min="16134" max="16134" width="8.85546875" style="11"/>
    <col min="16135" max="16137" width="12.28515625" style="11" bestFit="1" customWidth="1"/>
    <col min="16138" max="16384" width="8.85546875" style="11"/>
  </cols>
  <sheetData>
    <row r="1" spans="1:5" ht="18" customHeight="1" x14ac:dyDescent="0.3">
      <c r="B1" s="8"/>
      <c r="C1" s="9"/>
      <c r="D1" s="46"/>
      <c r="E1" s="32" t="s">
        <v>144</v>
      </c>
    </row>
    <row r="2" spans="1:5" ht="18" customHeight="1" x14ac:dyDescent="0.3">
      <c r="B2" s="50" t="s">
        <v>76</v>
      </c>
      <c r="C2" s="50"/>
      <c r="D2" s="50"/>
      <c r="E2" s="50"/>
    </row>
    <row r="3" spans="1:5" ht="18" customHeight="1" x14ac:dyDescent="0.3">
      <c r="B3" s="50" t="s">
        <v>77</v>
      </c>
      <c r="C3" s="50"/>
      <c r="D3" s="50"/>
      <c r="E3" s="50"/>
    </row>
    <row r="4" spans="1:5" ht="18" customHeight="1" x14ac:dyDescent="0.3">
      <c r="B4" s="50" t="s">
        <v>366</v>
      </c>
      <c r="C4" s="50"/>
      <c r="D4" s="50"/>
      <c r="E4" s="50"/>
    </row>
    <row r="5" spans="1:5" ht="18" customHeight="1" x14ac:dyDescent="0.3">
      <c r="B5" s="8"/>
      <c r="C5" s="9"/>
      <c r="D5" s="46"/>
      <c r="E5" s="33" t="s">
        <v>512</v>
      </c>
    </row>
    <row r="7" spans="1:5" ht="34.9" customHeight="1" x14ac:dyDescent="0.3">
      <c r="A7" s="51" t="s">
        <v>367</v>
      </c>
      <c r="B7" s="51"/>
      <c r="C7" s="51"/>
      <c r="D7" s="51"/>
      <c r="E7" s="51"/>
    </row>
    <row r="9" spans="1:5" ht="38.450000000000003" customHeight="1" x14ac:dyDescent="0.3">
      <c r="A9" s="52" t="s">
        <v>3</v>
      </c>
      <c r="B9" s="52" t="s">
        <v>0</v>
      </c>
      <c r="C9" s="52" t="s">
        <v>264</v>
      </c>
      <c r="D9" s="55" t="s">
        <v>336</v>
      </c>
      <c r="E9" s="55" t="s">
        <v>368</v>
      </c>
    </row>
    <row r="10" spans="1:5" ht="21" customHeight="1" x14ac:dyDescent="0.3">
      <c r="A10" s="53"/>
      <c r="B10" s="53"/>
      <c r="C10" s="53"/>
      <c r="D10" s="56"/>
      <c r="E10" s="56"/>
    </row>
    <row r="11" spans="1:5" ht="22.15" customHeight="1" x14ac:dyDescent="0.3">
      <c r="A11" s="54"/>
      <c r="B11" s="54"/>
      <c r="C11" s="54"/>
      <c r="D11" s="57"/>
      <c r="E11" s="57"/>
    </row>
    <row r="12" spans="1:5" ht="19.5" hidden="1" customHeight="1" x14ac:dyDescent="0.3">
      <c r="A12" s="17" t="s">
        <v>1</v>
      </c>
      <c r="B12" s="17" t="s">
        <v>2</v>
      </c>
      <c r="C12" s="17"/>
      <c r="D12" s="17"/>
      <c r="E12" s="18"/>
    </row>
    <row r="13" spans="1:5" s="19" customFormat="1" ht="26.45" customHeight="1" x14ac:dyDescent="0.3">
      <c r="A13" s="1" t="s">
        <v>5</v>
      </c>
      <c r="B13" s="2" t="s">
        <v>4</v>
      </c>
      <c r="C13" s="12">
        <f>C15+C19+C29+C55+C43+C64+C86+C115+C70+C39</f>
        <v>596970.60000000009</v>
      </c>
      <c r="D13" s="12">
        <f>D15+D19+D29+D55+D43+D64+D86+D115+D70+D39</f>
        <v>627414.5</v>
      </c>
      <c r="E13" s="12">
        <f>E15+E19+E29+E55+E43+E64+E86+E115+E70+E39</f>
        <v>661974.6</v>
      </c>
    </row>
    <row r="14" spans="1:5" ht="30.6" customHeight="1" x14ac:dyDescent="0.3">
      <c r="A14" s="20" t="s">
        <v>199</v>
      </c>
      <c r="B14" s="21"/>
      <c r="C14" s="14">
        <f>C15+C19+C29+C43+C39</f>
        <v>550374.30000000005</v>
      </c>
      <c r="D14" s="14">
        <f>D15+D19+D29+D43+D39</f>
        <v>586434.19999999995</v>
      </c>
      <c r="E14" s="14">
        <f>E15+E19+E29+E43+E39</f>
        <v>619530.29999999993</v>
      </c>
    </row>
    <row r="15" spans="1:5" s="19" customFormat="1" ht="31.5" customHeight="1" x14ac:dyDescent="0.3">
      <c r="A15" s="1" t="s">
        <v>7</v>
      </c>
      <c r="B15" s="2" t="s">
        <v>6</v>
      </c>
      <c r="C15" s="12">
        <f>C16</f>
        <v>399081.4</v>
      </c>
      <c r="D15" s="12">
        <f>D16</f>
        <v>428479.4</v>
      </c>
      <c r="E15" s="12">
        <f>E16</f>
        <v>453634.3</v>
      </c>
    </row>
    <row r="16" spans="1:5" ht="37.5" customHeight="1" x14ac:dyDescent="0.3">
      <c r="A16" s="3" t="s">
        <v>9</v>
      </c>
      <c r="B16" s="4" t="s">
        <v>8</v>
      </c>
      <c r="C16" s="5">
        <f>C17+C18</f>
        <v>399081.4</v>
      </c>
      <c r="D16" s="5">
        <f>D17+D18</f>
        <v>428479.4</v>
      </c>
      <c r="E16" s="5">
        <f>E17+E18</f>
        <v>453634.3</v>
      </c>
    </row>
    <row r="17" spans="1:5" ht="167.25" customHeight="1" x14ac:dyDescent="0.3">
      <c r="A17" s="3" t="s">
        <v>442</v>
      </c>
      <c r="B17" s="4" t="s">
        <v>10</v>
      </c>
      <c r="C17" s="5">
        <f>383603.2+15478.2</f>
        <v>399081.4</v>
      </c>
      <c r="D17" s="5">
        <v>428479.4</v>
      </c>
      <c r="E17" s="5">
        <v>453634.3</v>
      </c>
    </row>
    <row r="18" spans="1:5" ht="96.75" hidden="1" customHeight="1" x14ac:dyDescent="0.3">
      <c r="A18" s="3" t="s">
        <v>190</v>
      </c>
      <c r="B18" s="4" t="s">
        <v>191</v>
      </c>
      <c r="C18" s="5"/>
      <c r="D18" s="5">
        <v>0</v>
      </c>
      <c r="E18" s="5">
        <v>0</v>
      </c>
    </row>
    <row r="19" spans="1:5" s="19" customFormat="1" ht="105" customHeight="1" x14ac:dyDescent="0.3">
      <c r="A19" s="45" t="s">
        <v>443</v>
      </c>
      <c r="B19" s="2" t="s">
        <v>11</v>
      </c>
      <c r="C19" s="12">
        <f>C20</f>
        <v>42392.7</v>
      </c>
      <c r="D19" s="12">
        <f>D20</f>
        <v>43967.299999999996</v>
      </c>
      <c r="E19" s="12">
        <f>E20</f>
        <v>46012.9</v>
      </c>
    </row>
    <row r="20" spans="1:5" ht="79.5" customHeight="1" x14ac:dyDescent="0.3">
      <c r="A20" s="3" t="s">
        <v>444</v>
      </c>
      <c r="B20" s="4" t="s">
        <v>12</v>
      </c>
      <c r="C20" s="5">
        <f>C21+C23+C25+C27</f>
        <v>42392.7</v>
      </c>
      <c r="D20" s="5">
        <f>D21+D23+D25+D27</f>
        <v>43967.299999999996</v>
      </c>
      <c r="E20" s="5">
        <f>E21+E23+E25+E27</f>
        <v>46012.9</v>
      </c>
    </row>
    <row r="21" spans="1:5" ht="153" customHeight="1" x14ac:dyDescent="0.3">
      <c r="A21" s="3" t="s">
        <v>445</v>
      </c>
      <c r="B21" s="4" t="s">
        <v>13</v>
      </c>
      <c r="C21" s="5">
        <f>C22</f>
        <v>20079.3</v>
      </c>
      <c r="D21" s="5">
        <f>D22</f>
        <v>20976</v>
      </c>
      <c r="E21" s="5">
        <f>E22</f>
        <v>22005.9</v>
      </c>
    </row>
    <row r="22" spans="1:5" ht="210" customHeight="1" x14ac:dyDescent="0.3">
      <c r="A22" s="3" t="s">
        <v>446</v>
      </c>
      <c r="B22" s="4" t="s">
        <v>160</v>
      </c>
      <c r="C22" s="5">
        <v>20079.3</v>
      </c>
      <c r="D22" s="5">
        <v>20976</v>
      </c>
      <c r="E22" s="5">
        <v>22005.9</v>
      </c>
    </row>
    <row r="23" spans="1:5" ht="174" customHeight="1" x14ac:dyDescent="0.3">
      <c r="A23" s="3" t="s">
        <v>447</v>
      </c>
      <c r="B23" s="4" t="s">
        <v>14</v>
      </c>
      <c r="C23" s="5">
        <f>C24</f>
        <v>139.5</v>
      </c>
      <c r="D23" s="5">
        <f>D24</f>
        <v>143.30000000000001</v>
      </c>
      <c r="E23" s="5">
        <f>E24</f>
        <v>146.4</v>
      </c>
    </row>
    <row r="24" spans="1:5" ht="243.75" customHeight="1" x14ac:dyDescent="0.3">
      <c r="A24" s="3" t="s">
        <v>448</v>
      </c>
      <c r="B24" s="4" t="s">
        <v>161</v>
      </c>
      <c r="C24" s="5">
        <v>139.5</v>
      </c>
      <c r="D24" s="5">
        <v>143.30000000000001</v>
      </c>
      <c r="E24" s="5">
        <v>146.4</v>
      </c>
    </row>
    <row r="25" spans="1:5" ht="153" customHeight="1" x14ac:dyDescent="0.3">
      <c r="A25" s="3" t="s">
        <v>449</v>
      </c>
      <c r="B25" s="4" t="s">
        <v>15</v>
      </c>
      <c r="C25" s="5">
        <f>C26</f>
        <v>24822.1</v>
      </c>
      <c r="D25" s="5">
        <f>D26</f>
        <v>25595.1</v>
      </c>
      <c r="E25" s="5">
        <f>E26</f>
        <v>26570.5</v>
      </c>
    </row>
    <row r="26" spans="1:5" ht="203.25" customHeight="1" x14ac:dyDescent="0.3">
      <c r="A26" s="3" t="s">
        <v>450</v>
      </c>
      <c r="B26" s="4" t="s">
        <v>162</v>
      </c>
      <c r="C26" s="5">
        <v>24822.1</v>
      </c>
      <c r="D26" s="5">
        <v>25595.1</v>
      </c>
      <c r="E26" s="5">
        <v>26570.5</v>
      </c>
    </row>
    <row r="27" spans="1:5" ht="145.5" customHeight="1" x14ac:dyDescent="0.3">
      <c r="A27" s="3" t="s">
        <v>451</v>
      </c>
      <c r="B27" s="4" t="s">
        <v>16</v>
      </c>
      <c r="C27" s="5">
        <f>C28</f>
        <v>-2648.2</v>
      </c>
      <c r="D27" s="5">
        <f>D28</f>
        <v>-2747.1</v>
      </c>
      <c r="E27" s="5">
        <f>E28</f>
        <v>-2709.9</v>
      </c>
    </row>
    <row r="28" spans="1:5" ht="207" customHeight="1" x14ac:dyDescent="0.3">
      <c r="A28" s="3" t="s">
        <v>452</v>
      </c>
      <c r="B28" s="4" t="s">
        <v>163</v>
      </c>
      <c r="C28" s="5">
        <v>-2648.2</v>
      </c>
      <c r="D28" s="5">
        <v>-2747.1</v>
      </c>
      <c r="E28" s="5">
        <v>-2709.9</v>
      </c>
    </row>
    <row r="29" spans="1:5" s="19" customFormat="1" ht="42.75" customHeight="1" x14ac:dyDescent="0.3">
      <c r="A29" s="1" t="s">
        <v>453</v>
      </c>
      <c r="B29" s="2" t="s">
        <v>17</v>
      </c>
      <c r="C29" s="12">
        <f>C35+C37+C30</f>
        <v>55050.2</v>
      </c>
      <c r="D29" s="12">
        <f>D35+D37+D30</f>
        <v>58612.899999999994</v>
      </c>
      <c r="E29" s="12">
        <f>E35+E37+E30</f>
        <v>62795</v>
      </c>
    </row>
    <row r="30" spans="1:5" s="19" customFormat="1" ht="75" customHeight="1" x14ac:dyDescent="0.3">
      <c r="A30" s="22" t="s">
        <v>454</v>
      </c>
      <c r="B30" s="23" t="s">
        <v>265</v>
      </c>
      <c r="C30" s="5">
        <f>C31+C33</f>
        <v>19763.399999999998</v>
      </c>
      <c r="D30" s="5">
        <f>D31+D33</f>
        <v>20573.7</v>
      </c>
      <c r="E30" s="5">
        <f>E31+E33</f>
        <v>22055</v>
      </c>
    </row>
    <row r="31" spans="1:5" s="19" customFormat="1" ht="78" customHeight="1" x14ac:dyDescent="0.3">
      <c r="A31" s="22" t="s">
        <v>455</v>
      </c>
      <c r="B31" s="23" t="s">
        <v>266</v>
      </c>
      <c r="C31" s="5">
        <f>C32</f>
        <v>15020.199999999999</v>
      </c>
      <c r="D31" s="5">
        <f>D32</f>
        <v>15636</v>
      </c>
      <c r="E31" s="5">
        <f>E32</f>
        <v>16761.8</v>
      </c>
    </row>
    <row r="32" spans="1:5" s="19" customFormat="1" ht="60" customHeight="1" x14ac:dyDescent="0.3">
      <c r="A32" s="22" t="s">
        <v>383</v>
      </c>
      <c r="B32" s="23" t="s">
        <v>267</v>
      </c>
      <c r="C32" s="7">
        <f>18775.3-3755.1</f>
        <v>15020.199999999999</v>
      </c>
      <c r="D32" s="7">
        <v>15636</v>
      </c>
      <c r="E32" s="7">
        <v>16761.8</v>
      </c>
    </row>
    <row r="33" spans="1:5" s="19" customFormat="1" ht="95.25" customHeight="1" x14ac:dyDescent="0.3">
      <c r="A33" s="22" t="s">
        <v>456</v>
      </c>
      <c r="B33" s="23" t="s">
        <v>268</v>
      </c>
      <c r="C33" s="7">
        <f>C34</f>
        <v>4743.2</v>
      </c>
      <c r="D33" s="7">
        <f>D34</f>
        <v>4937.7</v>
      </c>
      <c r="E33" s="7">
        <f>E34</f>
        <v>5293.2</v>
      </c>
    </row>
    <row r="34" spans="1:5" s="19" customFormat="1" ht="125.25" customHeight="1" x14ac:dyDescent="0.3">
      <c r="A34" s="22" t="s">
        <v>457</v>
      </c>
      <c r="B34" s="23" t="s">
        <v>269</v>
      </c>
      <c r="C34" s="7">
        <f>5929-1185.8</f>
        <v>4743.2</v>
      </c>
      <c r="D34" s="7">
        <v>4937.7</v>
      </c>
      <c r="E34" s="7">
        <v>5293.2</v>
      </c>
    </row>
    <row r="35" spans="1:5" ht="33.4" customHeight="1" x14ac:dyDescent="0.3">
      <c r="A35" s="3" t="s">
        <v>458</v>
      </c>
      <c r="B35" s="4" t="s">
        <v>19</v>
      </c>
      <c r="C35" s="5">
        <f>C36</f>
        <v>29996.799999999999</v>
      </c>
      <c r="D35" s="5">
        <f>D36</f>
        <v>32336.6</v>
      </c>
      <c r="E35" s="5">
        <f>E36</f>
        <v>34632.5</v>
      </c>
    </row>
    <row r="36" spans="1:5" ht="29.25" customHeight="1" x14ac:dyDescent="0.3">
      <c r="A36" s="3" t="s">
        <v>20</v>
      </c>
      <c r="B36" s="4" t="s">
        <v>21</v>
      </c>
      <c r="C36" s="5">
        <v>29996.799999999999</v>
      </c>
      <c r="D36" s="5">
        <v>32336.6</v>
      </c>
      <c r="E36" s="5">
        <v>34632.5</v>
      </c>
    </row>
    <row r="37" spans="1:5" ht="60.6" customHeight="1" x14ac:dyDescent="0.3">
      <c r="A37" s="3" t="s">
        <v>386</v>
      </c>
      <c r="B37" s="4" t="s">
        <v>22</v>
      </c>
      <c r="C37" s="5">
        <f>C38</f>
        <v>5290</v>
      </c>
      <c r="D37" s="5">
        <f>D38</f>
        <v>5702.6</v>
      </c>
      <c r="E37" s="5">
        <f>E38</f>
        <v>6107.5</v>
      </c>
    </row>
    <row r="38" spans="1:5" ht="84.75" customHeight="1" x14ac:dyDescent="0.3">
      <c r="A38" s="3" t="s">
        <v>387</v>
      </c>
      <c r="B38" s="4" t="s">
        <v>23</v>
      </c>
      <c r="C38" s="5">
        <v>5290</v>
      </c>
      <c r="D38" s="5">
        <v>5702.6</v>
      </c>
      <c r="E38" s="5">
        <v>6107.5</v>
      </c>
    </row>
    <row r="39" spans="1:5" ht="39" customHeight="1" x14ac:dyDescent="0.3">
      <c r="A39" s="1" t="s">
        <v>216</v>
      </c>
      <c r="B39" s="6" t="s">
        <v>215</v>
      </c>
      <c r="C39" s="13">
        <f>C40</f>
        <v>42500</v>
      </c>
      <c r="D39" s="13">
        <f>D40</f>
        <v>43650</v>
      </c>
      <c r="E39" s="13">
        <f>E40</f>
        <v>45000</v>
      </c>
    </row>
    <row r="40" spans="1:5" ht="33" customHeight="1" x14ac:dyDescent="0.3">
      <c r="A40" s="3" t="s">
        <v>217</v>
      </c>
      <c r="B40" s="23" t="s">
        <v>194</v>
      </c>
      <c r="C40" s="7">
        <f>C41+C42</f>
        <v>42500</v>
      </c>
      <c r="D40" s="7">
        <f>D41+D42</f>
        <v>43650</v>
      </c>
      <c r="E40" s="7">
        <f>E41+E42</f>
        <v>45000</v>
      </c>
    </row>
    <row r="41" spans="1:5" ht="28.5" customHeight="1" x14ac:dyDescent="0.3">
      <c r="A41" s="3" t="s">
        <v>195</v>
      </c>
      <c r="B41" s="4" t="s">
        <v>197</v>
      </c>
      <c r="C41" s="5">
        <v>2975</v>
      </c>
      <c r="D41" s="5">
        <v>3055.5</v>
      </c>
      <c r="E41" s="5">
        <v>3150</v>
      </c>
    </row>
    <row r="42" spans="1:5" ht="31.5" customHeight="1" x14ac:dyDescent="0.3">
      <c r="A42" s="3" t="s">
        <v>196</v>
      </c>
      <c r="B42" s="4" t="s">
        <v>198</v>
      </c>
      <c r="C42" s="5">
        <v>39525</v>
      </c>
      <c r="D42" s="5">
        <v>40594.5</v>
      </c>
      <c r="E42" s="5">
        <v>41850</v>
      </c>
    </row>
    <row r="43" spans="1:5" s="19" customFormat="1" ht="35.25" customHeight="1" x14ac:dyDescent="0.3">
      <c r="A43" s="1" t="s">
        <v>25</v>
      </c>
      <c r="B43" s="2" t="s">
        <v>24</v>
      </c>
      <c r="C43" s="13">
        <f>C44+C47+C46</f>
        <v>11350</v>
      </c>
      <c r="D43" s="13">
        <f>D44+D47+D46</f>
        <v>11724.599999999999</v>
      </c>
      <c r="E43" s="13">
        <f>E44+E47+E46</f>
        <v>12088.1</v>
      </c>
    </row>
    <row r="44" spans="1:5" ht="62.45" customHeight="1" x14ac:dyDescent="0.3">
      <c r="A44" s="3" t="s">
        <v>388</v>
      </c>
      <c r="B44" s="4" t="s">
        <v>26</v>
      </c>
      <c r="C44" s="7">
        <f>C45</f>
        <v>8798.1</v>
      </c>
      <c r="D44" s="7">
        <f>D45</f>
        <v>9155.1</v>
      </c>
      <c r="E44" s="7">
        <f>E45</f>
        <v>9518.7000000000007</v>
      </c>
    </row>
    <row r="45" spans="1:5" ht="101.25" customHeight="1" x14ac:dyDescent="0.3">
      <c r="A45" s="3" t="s">
        <v>389</v>
      </c>
      <c r="B45" s="4" t="s">
        <v>27</v>
      </c>
      <c r="C45" s="7">
        <v>8798.1</v>
      </c>
      <c r="D45" s="7">
        <v>9155.1</v>
      </c>
      <c r="E45" s="7">
        <v>9518.7000000000007</v>
      </c>
    </row>
    <row r="46" spans="1:5" ht="112.5" customHeight="1" x14ac:dyDescent="0.3">
      <c r="A46" s="3" t="s">
        <v>390</v>
      </c>
      <c r="B46" s="4" t="s">
        <v>193</v>
      </c>
      <c r="C46" s="7">
        <v>22.5</v>
      </c>
      <c r="D46" s="7">
        <v>24.3</v>
      </c>
      <c r="E46" s="7">
        <v>27</v>
      </c>
    </row>
    <row r="47" spans="1:5" ht="84" customHeight="1" x14ac:dyDescent="0.3">
      <c r="A47" s="3" t="s">
        <v>391</v>
      </c>
      <c r="B47" s="4" t="s">
        <v>28</v>
      </c>
      <c r="C47" s="7">
        <f>C48+C50+C51+C53</f>
        <v>2529.4</v>
      </c>
      <c r="D47" s="7">
        <f>D48+D50+D51+D53</f>
        <v>2545.1999999999998</v>
      </c>
      <c r="E47" s="7">
        <f>E48+E50+E51+E53</f>
        <v>2542.4</v>
      </c>
    </row>
    <row r="48" spans="1:5" ht="75.599999999999994" customHeight="1" x14ac:dyDescent="0.3">
      <c r="A48" s="3" t="s">
        <v>392</v>
      </c>
      <c r="B48" s="4" t="s">
        <v>29</v>
      </c>
      <c r="C48" s="7">
        <f>C49</f>
        <v>2031.1</v>
      </c>
      <c r="D48" s="7">
        <f>D49</f>
        <v>2036.1</v>
      </c>
      <c r="E48" s="7">
        <f>E49</f>
        <v>2033.4</v>
      </c>
    </row>
    <row r="49" spans="1:5" ht="92.25" customHeight="1" x14ac:dyDescent="0.3">
      <c r="A49" s="3" t="s">
        <v>393</v>
      </c>
      <c r="B49" s="4" t="s">
        <v>339</v>
      </c>
      <c r="C49" s="7">
        <v>2031.1</v>
      </c>
      <c r="D49" s="7">
        <v>2036.1</v>
      </c>
      <c r="E49" s="7">
        <v>2033.4</v>
      </c>
    </row>
    <row r="50" spans="1:5" ht="56.45" customHeight="1" x14ac:dyDescent="0.3">
      <c r="A50" s="3" t="s">
        <v>394</v>
      </c>
      <c r="B50" s="4" t="s">
        <v>30</v>
      </c>
      <c r="C50" s="7">
        <v>313.3</v>
      </c>
      <c r="D50" s="7">
        <v>324.10000000000002</v>
      </c>
      <c r="E50" s="7">
        <v>324</v>
      </c>
    </row>
    <row r="51" spans="1:5" ht="169.5" customHeight="1" x14ac:dyDescent="0.3">
      <c r="A51" s="3" t="s">
        <v>395</v>
      </c>
      <c r="B51" s="4" t="s">
        <v>192</v>
      </c>
      <c r="C51" s="7">
        <f>C52</f>
        <v>175</v>
      </c>
      <c r="D51" s="7">
        <f>D52</f>
        <v>175</v>
      </c>
      <c r="E51" s="7">
        <f>E52</f>
        <v>175</v>
      </c>
    </row>
    <row r="52" spans="1:5" ht="171" customHeight="1" x14ac:dyDescent="0.3">
      <c r="A52" s="3" t="s">
        <v>396</v>
      </c>
      <c r="B52" s="4" t="s">
        <v>338</v>
      </c>
      <c r="C52" s="7">
        <v>175</v>
      </c>
      <c r="D52" s="7">
        <v>175</v>
      </c>
      <c r="E52" s="7">
        <v>175</v>
      </c>
    </row>
    <row r="53" spans="1:5" ht="65.25" customHeight="1" x14ac:dyDescent="0.3">
      <c r="A53" s="3" t="s">
        <v>397</v>
      </c>
      <c r="B53" s="4" t="s">
        <v>263</v>
      </c>
      <c r="C53" s="7">
        <v>10</v>
      </c>
      <c r="D53" s="7">
        <v>10</v>
      </c>
      <c r="E53" s="7">
        <v>10</v>
      </c>
    </row>
    <row r="54" spans="1:5" ht="29.45" customHeight="1" x14ac:dyDescent="0.3">
      <c r="A54" s="20" t="s">
        <v>200</v>
      </c>
      <c r="B54" s="21"/>
      <c r="C54" s="14">
        <f>C55+C64+C86+C115+C70</f>
        <v>46596.3</v>
      </c>
      <c r="D54" s="14">
        <f>D55+D64+D86+D115+D70</f>
        <v>40980.300000000003</v>
      </c>
      <c r="E54" s="14">
        <f>E55+E64+E86+E115+E70</f>
        <v>42444.3</v>
      </c>
    </row>
    <row r="55" spans="1:5" s="19" customFormat="1" ht="99" customHeight="1" x14ac:dyDescent="0.3">
      <c r="A55" s="1" t="s">
        <v>32</v>
      </c>
      <c r="B55" s="2" t="s">
        <v>31</v>
      </c>
      <c r="C55" s="12">
        <f>C56</f>
        <v>38946.300000000003</v>
      </c>
      <c r="D55" s="12">
        <f>D56</f>
        <v>34761.1</v>
      </c>
      <c r="E55" s="12">
        <f>E56</f>
        <v>35976.400000000001</v>
      </c>
    </row>
    <row r="56" spans="1:5" ht="168" customHeight="1" x14ac:dyDescent="0.3">
      <c r="A56" s="3" t="s">
        <v>398</v>
      </c>
      <c r="B56" s="4" t="s">
        <v>33</v>
      </c>
      <c r="C56" s="5">
        <f>C57+C60+C62</f>
        <v>38946.300000000003</v>
      </c>
      <c r="D56" s="5">
        <f>D57+D60+D62</f>
        <v>34761.1</v>
      </c>
      <c r="E56" s="5">
        <f>E57+E60+E62</f>
        <v>35976.400000000001</v>
      </c>
    </row>
    <row r="57" spans="1:5" ht="117.6" customHeight="1" x14ac:dyDescent="0.3">
      <c r="A57" s="3" t="s">
        <v>399</v>
      </c>
      <c r="B57" s="4" t="s">
        <v>34</v>
      </c>
      <c r="C57" s="5">
        <f>C58+C59</f>
        <v>33843.1</v>
      </c>
      <c r="D57" s="5">
        <f>D58+D59</f>
        <v>29630</v>
      </c>
      <c r="E57" s="5">
        <f>E58+E59</f>
        <v>30816.2</v>
      </c>
    </row>
    <row r="58" spans="1:5" ht="162.75" customHeight="1" x14ac:dyDescent="0.3">
      <c r="A58" s="3" t="s">
        <v>400</v>
      </c>
      <c r="B58" s="4" t="s">
        <v>35</v>
      </c>
      <c r="C58" s="5">
        <f>28491.3-1407.8+5351.8</f>
        <v>32435.3</v>
      </c>
      <c r="D58" s="5">
        <f>29630-1416.1</f>
        <v>28213.9</v>
      </c>
      <c r="E58" s="5">
        <f>30816.2-1472.7</f>
        <v>29343.5</v>
      </c>
    </row>
    <row r="59" spans="1:5" ht="140.44999999999999" customHeight="1" x14ac:dyDescent="0.3">
      <c r="A59" s="3" t="s">
        <v>401</v>
      </c>
      <c r="B59" s="4" t="s">
        <v>79</v>
      </c>
      <c r="C59" s="5">
        <v>1407.8</v>
      </c>
      <c r="D59" s="5">
        <v>1416.1</v>
      </c>
      <c r="E59" s="5">
        <v>1472.7</v>
      </c>
    </row>
    <row r="60" spans="1:5" ht="147" customHeight="1" x14ac:dyDescent="0.3">
      <c r="A60" s="3" t="s">
        <v>402</v>
      </c>
      <c r="B60" s="4" t="s">
        <v>36</v>
      </c>
      <c r="C60" s="5">
        <f>C61</f>
        <v>156.9</v>
      </c>
      <c r="D60" s="5">
        <f>D61</f>
        <v>163.1</v>
      </c>
      <c r="E60" s="5">
        <f>E61</f>
        <v>169.6</v>
      </c>
    </row>
    <row r="61" spans="1:5" ht="145.5" customHeight="1" x14ac:dyDescent="0.3">
      <c r="A61" s="3" t="s">
        <v>403</v>
      </c>
      <c r="B61" s="4" t="s">
        <v>37</v>
      </c>
      <c r="C61" s="5">
        <v>156.9</v>
      </c>
      <c r="D61" s="5">
        <v>163.1</v>
      </c>
      <c r="E61" s="5">
        <v>169.6</v>
      </c>
    </row>
    <row r="62" spans="1:5" ht="79.150000000000006" customHeight="1" x14ac:dyDescent="0.3">
      <c r="A62" s="3" t="s">
        <v>404</v>
      </c>
      <c r="B62" s="4" t="s">
        <v>38</v>
      </c>
      <c r="C62" s="5">
        <f>C63</f>
        <v>4946.3</v>
      </c>
      <c r="D62" s="5">
        <f>D63</f>
        <v>4968</v>
      </c>
      <c r="E62" s="5">
        <f>E63</f>
        <v>4990.6000000000004</v>
      </c>
    </row>
    <row r="63" spans="1:5" ht="73.900000000000006" customHeight="1" x14ac:dyDescent="0.3">
      <c r="A63" s="3" t="s">
        <v>405</v>
      </c>
      <c r="B63" s="4" t="s">
        <v>39</v>
      </c>
      <c r="C63" s="5">
        <v>4946.3</v>
      </c>
      <c r="D63" s="5">
        <v>4968</v>
      </c>
      <c r="E63" s="5">
        <v>4990.6000000000004</v>
      </c>
    </row>
    <row r="64" spans="1:5" s="19" customFormat="1" ht="45" customHeight="1" x14ac:dyDescent="0.3">
      <c r="A64" s="1" t="s">
        <v>41</v>
      </c>
      <c r="B64" s="2" t="s">
        <v>40</v>
      </c>
      <c r="C64" s="12">
        <f>C65</f>
        <v>5210</v>
      </c>
      <c r="D64" s="12">
        <f>D65</f>
        <v>5418.4</v>
      </c>
      <c r="E64" s="12">
        <f>E65</f>
        <v>5635.0999999999995</v>
      </c>
    </row>
    <row r="65" spans="1:5" ht="51" customHeight="1" x14ac:dyDescent="0.3">
      <c r="A65" s="3" t="s">
        <v>43</v>
      </c>
      <c r="B65" s="4" t="s">
        <v>42</v>
      </c>
      <c r="C65" s="5">
        <f>C66+C67+C68</f>
        <v>5210</v>
      </c>
      <c r="D65" s="5">
        <f>D66+D67+D68</f>
        <v>5418.4</v>
      </c>
      <c r="E65" s="5">
        <f>E66+E67+E68</f>
        <v>5635.0999999999995</v>
      </c>
    </row>
    <row r="66" spans="1:5" ht="57" customHeight="1" x14ac:dyDescent="0.3">
      <c r="A66" s="3" t="s">
        <v>406</v>
      </c>
      <c r="B66" s="4" t="s">
        <v>44</v>
      </c>
      <c r="C66" s="5">
        <v>4636.8999999999996</v>
      </c>
      <c r="D66" s="5">
        <v>4822.3999999999996</v>
      </c>
      <c r="E66" s="5">
        <v>5015.2</v>
      </c>
    </row>
    <row r="67" spans="1:5" ht="51.6" customHeight="1" x14ac:dyDescent="0.3">
      <c r="A67" s="3" t="s">
        <v>407</v>
      </c>
      <c r="B67" s="4" t="s">
        <v>81</v>
      </c>
      <c r="C67" s="5">
        <v>52.1</v>
      </c>
      <c r="D67" s="5">
        <v>54.2</v>
      </c>
      <c r="E67" s="5">
        <v>56.4</v>
      </c>
    </row>
    <row r="68" spans="1:5" ht="51" customHeight="1" x14ac:dyDescent="0.3">
      <c r="A68" s="3" t="s">
        <v>408</v>
      </c>
      <c r="B68" s="4" t="s">
        <v>45</v>
      </c>
      <c r="C68" s="5">
        <f>C69</f>
        <v>521</v>
      </c>
      <c r="D68" s="5">
        <f>D69</f>
        <v>541.79999999999995</v>
      </c>
      <c r="E68" s="5">
        <f>E69</f>
        <v>563.5</v>
      </c>
    </row>
    <row r="69" spans="1:5" ht="31.5" customHeight="1" x14ac:dyDescent="0.3">
      <c r="A69" s="3" t="s">
        <v>409</v>
      </c>
      <c r="B69" s="4" t="s">
        <v>80</v>
      </c>
      <c r="C69" s="5">
        <v>521</v>
      </c>
      <c r="D69" s="5">
        <v>541.79999999999995</v>
      </c>
      <c r="E69" s="5">
        <v>563.5</v>
      </c>
    </row>
    <row r="70" spans="1:5" ht="71.25" customHeight="1" x14ac:dyDescent="0.3">
      <c r="A70" s="1" t="s">
        <v>152</v>
      </c>
      <c r="B70" s="6" t="s">
        <v>153</v>
      </c>
      <c r="C70" s="13">
        <f>C77+C71+C83</f>
        <v>1670</v>
      </c>
      <c r="D70" s="13">
        <f>D77+D71+D83</f>
        <v>0</v>
      </c>
      <c r="E70" s="13">
        <f>E77+E71+E83</f>
        <v>0</v>
      </c>
    </row>
    <row r="71" spans="1:5" ht="114.75" customHeight="1" x14ac:dyDescent="0.3">
      <c r="A71" s="3" t="s">
        <v>173</v>
      </c>
      <c r="B71" s="4" t="s">
        <v>172</v>
      </c>
      <c r="C71" s="5">
        <f>C72+C75</f>
        <v>1670</v>
      </c>
      <c r="D71" s="5">
        <f>D72+D75</f>
        <v>0</v>
      </c>
      <c r="E71" s="5">
        <f>E72+E75</f>
        <v>0</v>
      </c>
    </row>
    <row r="72" spans="1:5" ht="177.75" customHeight="1" x14ac:dyDescent="0.3">
      <c r="A72" s="3" t="s">
        <v>511</v>
      </c>
      <c r="B72" s="4" t="s">
        <v>170</v>
      </c>
      <c r="C72" s="5">
        <f>C73+C74</f>
        <v>1670</v>
      </c>
      <c r="D72" s="5">
        <f>D73</f>
        <v>0</v>
      </c>
      <c r="E72" s="5">
        <f>E73</f>
        <v>0</v>
      </c>
    </row>
    <row r="73" spans="1:5" ht="138.75" hidden="1" customHeight="1" x14ac:dyDescent="0.3">
      <c r="A73" s="3" t="s">
        <v>169</v>
      </c>
      <c r="B73" s="4" t="s">
        <v>168</v>
      </c>
      <c r="C73" s="5"/>
      <c r="D73" s="5">
        <v>0</v>
      </c>
      <c r="E73" s="5">
        <v>0</v>
      </c>
    </row>
    <row r="74" spans="1:5" ht="162.75" customHeight="1" x14ac:dyDescent="0.3">
      <c r="A74" s="3" t="s">
        <v>510</v>
      </c>
      <c r="B74" s="4" t="s">
        <v>360</v>
      </c>
      <c r="C74" s="5">
        <v>1670</v>
      </c>
      <c r="D74" s="5">
        <v>0</v>
      </c>
      <c r="E74" s="5">
        <v>0</v>
      </c>
    </row>
    <row r="75" spans="1:5" ht="156" hidden="1" customHeight="1" x14ac:dyDescent="0.3">
      <c r="A75" s="3" t="s">
        <v>167</v>
      </c>
      <c r="B75" s="4" t="s">
        <v>166</v>
      </c>
      <c r="C75" s="5">
        <f>C76</f>
        <v>0</v>
      </c>
      <c r="D75" s="5">
        <f>D76</f>
        <v>0</v>
      </c>
      <c r="E75" s="5">
        <f>E76</f>
        <v>0</v>
      </c>
    </row>
    <row r="76" spans="1:5" ht="138" hidden="1" customHeight="1" x14ac:dyDescent="0.3">
      <c r="A76" s="3" t="s">
        <v>165</v>
      </c>
      <c r="B76" s="4" t="s">
        <v>164</v>
      </c>
      <c r="C76" s="5"/>
      <c r="D76" s="5">
        <v>0</v>
      </c>
      <c r="E76" s="5">
        <v>0</v>
      </c>
    </row>
    <row r="77" spans="1:5" ht="71.25" hidden="1" customHeight="1" x14ac:dyDescent="0.3">
      <c r="A77" s="3" t="s">
        <v>154</v>
      </c>
      <c r="B77" s="4" t="s">
        <v>155</v>
      </c>
      <c r="C77" s="5">
        <f>C78+C81</f>
        <v>0</v>
      </c>
      <c r="D77" s="5">
        <f>D78+D81</f>
        <v>0</v>
      </c>
      <c r="E77" s="5">
        <f>E78+E81</f>
        <v>0</v>
      </c>
    </row>
    <row r="78" spans="1:5" ht="71.25" hidden="1" customHeight="1" x14ac:dyDescent="0.3">
      <c r="A78" s="3" t="s">
        <v>156</v>
      </c>
      <c r="B78" s="4" t="s">
        <v>157</v>
      </c>
      <c r="C78" s="5">
        <f>C79+C80</f>
        <v>0</v>
      </c>
      <c r="D78" s="5">
        <f>D79+D80</f>
        <v>0</v>
      </c>
      <c r="E78" s="5">
        <f>E79+E80</f>
        <v>0</v>
      </c>
    </row>
    <row r="79" spans="1:5" ht="71.25" hidden="1" customHeight="1" x14ac:dyDescent="0.3">
      <c r="A79" s="3" t="s">
        <v>158</v>
      </c>
      <c r="B79" s="4" t="s">
        <v>159</v>
      </c>
      <c r="C79" s="5"/>
      <c r="D79" s="5">
        <v>0</v>
      </c>
      <c r="E79" s="5">
        <v>0</v>
      </c>
    </row>
    <row r="80" spans="1:5" ht="78" hidden="1" customHeight="1" x14ac:dyDescent="0.3">
      <c r="A80" s="3" t="s">
        <v>183</v>
      </c>
      <c r="B80" s="4" t="s">
        <v>182</v>
      </c>
      <c r="C80" s="5"/>
      <c r="D80" s="5">
        <v>0</v>
      </c>
      <c r="E80" s="5">
        <v>0</v>
      </c>
    </row>
    <row r="81" spans="1:5" ht="78" hidden="1" customHeight="1" x14ac:dyDescent="0.3">
      <c r="A81" s="3" t="s">
        <v>181</v>
      </c>
      <c r="B81" s="4" t="s">
        <v>180</v>
      </c>
      <c r="C81" s="5">
        <f>C82</f>
        <v>0</v>
      </c>
      <c r="D81" s="5">
        <f>D82</f>
        <v>0</v>
      </c>
      <c r="E81" s="5">
        <f>E82</f>
        <v>0</v>
      </c>
    </row>
    <row r="82" spans="1:5" ht="99" hidden="1" customHeight="1" x14ac:dyDescent="0.3">
      <c r="A82" s="3" t="s">
        <v>179</v>
      </c>
      <c r="B82" s="4" t="s">
        <v>178</v>
      </c>
      <c r="C82" s="5"/>
      <c r="D82" s="5">
        <v>0</v>
      </c>
      <c r="E82" s="5">
        <v>0</v>
      </c>
    </row>
    <row r="83" spans="1:5" ht="99" hidden="1" customHeight="1" x14ac:dyDescent="0.3">
      <c r="A83" s="3" t="s">
        <v>188</v>
      </c>
      <c r="B83" s="4" t="s">
        <v>189</v>
      </c>
      <c r="C83" s="5">
        <f t="shared" ref="C83:E84" si="0">C84</f>
        <v>0</v>
      </c>
      <c r="D83" s="5">
        <f t="shared" si="0"/>
        <v>0</v>
      </c>
      <c r="E83" s="5">
        <f t="shared" si="0"/>
        <v>0</v>
      </c>
    </row>
    <row r="84" spans="1:5" ht="95.25" hidden="1" customHeight="1" x14ac:dyDescent="0.3">
      <c r="A84" s="3" t="s">
        <v>187</v>
      </c>
      <c r="B84" s="4" t="s">
        <v>186</v>
      </c>
      <c r="C84" s="5">
        <f>C85</f>
        <v>0</v>
      </c>
      <c r="D84" s="5">
        <f t="shared" si="0"/>
        <v>0</v>
      </c>
      <c r="E84" s="5">
        <f t="shared" si="0"/>
        <v>0</v>
      </c>
    </row>
    <row r="85" spans="1:5" ht="144" hidden="1" customHeight="1" x14ac:dyDescent="0.3">
      <c r="A85" s="3" t="s">
        <v>185</v>
      </c>
      <c r="B85" s="4" t="s">
        <v>184</v>
      </c>
      <c r="C85" s="5"/>
      <c r="D85" s="5">
        <v>0</v>
      </c>
      <c r="E85" s="5">
        <v>0</v>
      </c>
    </row>
    <row r="86" spans="1:5" s="19" customFormat="1" ht="33.4" customHeight="1" x14ac:dyDescent="0.3">
      <c r="A86" s="1" t="s">
        <v>47</v>
      </c>
      <c r="B86" s="2" t="s">
        <v>46</v>
      </c>
      <c r="C86" s="12">
        <f>C90+C107+C109+C113</f>
        <v>770</v>
      </c>
      <c r="D86" s="12">
        <f>D90+D107+D109+D113</f>
        <v>800.8</v>
      </c>
      <c r="E86" s="12">
        <f>E90+E107+E109+E113</f>
        <v>832.8</v>
      </c>
    </row>
    <row r="87" spans="1:5" s="19" customFormat="1" ht="165.75" hidden="1" customHeight="1" x14ac:dyDescent="0.3">
      <c r="A87" s="3" t="s">
        <v>218</v>
      </c>
      <c r="B87" s="4" t="s">
        <v>219</v>
      </c>
      <c r="C87" s="5">
        <f t="shared" ref="C87:E88" si="1">C88</f>
        <v>0</v>
      </c>
      <c r="D87" s="5">
        <f t="shared" si="1"/>
        <v>0</v>
      </c>
      <c r="E87" s="5">
        <f t="shared" si="1"/>
        <v>0</v>
      </c>
    </row>
    <row r="88" spans="1:5" ht="122.25" hidden="1" customHeight="1" x14ac:dyDescent="0.3">
      <c r="A88" s="3" t="s">
        <v>204</v>
      </c>
      <c r="B88" s="4" t="s">
        <v>202</v>
      </c>
      <c r="C88" s="5">
        <f t="shared" si="1"/>
        <v>0</v>
      </c>
      <c r="D88" s="5">
        <f t="shared" si="1"/>
        <v>0</v>
      </c>
      <c r="E88" s="5">
        <f t="shared" si="1"/>
        <v>0</v>
      </c>
    </row>
    <row r="89" spans="1:5" ht="119.25" hidden="1" customHeight="1" x14ac:dyDescent="0.3">
      <c r="A89" s="3" t="s">
        <v>205</v>
      </c>
      <c r="B89" s="4" t="s">
        <v>203</v>
      </c>
      <c r="C89" s="5"/>
      <c r="D89" s="5"/>
      <c r="E89" s="5"/>
    </row>
    <row r="90" spans="1:5" ht="158.25" customHeight="1" x14ac:dyDescent="0.3">
      <c r="A90" s="3" t="s">
        <v>411</v>
      </c>
      <c r="B90" s="4" t="s">
        <v>202</v>
      </c>
      <c r="C90" s="5">
        <f>C91</f>
        <v>770</v>
      </c>
      <c r="D90" s="5">
        <f>D91</f>
        <v>800.8</v>
      </c>
      <c r="E90" s="5">
        <f>E91</f>
        <v>832.8</v>
      </c>
    </row>
    <row r="91" spans="1:5" ht="134.25" customHeight="1" x14ac:dyDescent="0.3">
      <c r="A91" s="3" t="s">
        <v>410</v>
      </c>
      <c r="B91" s="4" t="s">
        <v>203</v>
      </c>
      <c r="C91" s="5">
        <v>770</v>
      </c>
      <c r="D91" s="5">
        <v>800.8</v>
      </c>
      <c r="E91" s="5">
        <v>832.8</v>
      </c>
    </row>
    <row r="92" spans="1:5" ht="152.25" hidden="1" customHeight="1" x14ac:dyDescent="0.3">
      <c r="A92" s="3" t="s">
        <v>333</v>
      </c>
      <c r="B92" s="4" t="s">
        <v>332</v>
      </c>
      <c r="C92" s="5"/>
      <c r="D92" s="5">
        <v>0</v>
      </c>
      <c r="E92" s="5">
        <v>0</v>
      </c>
    </row>
    <row r="93" spans="1:5" ht="152.25" hidden="1" customHeight="1" x14ac:dyDescent="0.3">
      <c r="A93" s="3" t="s">
        <v>335</v>
      </c>
      <c r="B93" s="4" t="s">
        <v>334</v>
      </c>
      <c r="C93" s="5">
        <f>C94</f>
        <v>0</v>
      </c>
      <c r="D93" s="5">
        <v>0</v>
      </c>
      <c r="E93" s="5">
        <v>0</v>
      </c>
    </row>
    <row r="94" spans="1:5" ht="174" hidden="1" customHeight="1" x14ac:dyDescent="0.3">
      <c r="A94" s="3" t="s">
        <v>331</v>
      </c>
      <c r="B94" s="4" t="s">
        <v>330</v>
      </c>
      <c r="C94" s="5"/>
      <c r="D94" s="5">
        <v>0</v>
      </c>
      <c r="E94" s="5">
        <v>0</v>
      </c>
    </row>
    <row r="95" spans="1:5" ht="119.25" hidden="1" customHeight="1" x14ac:dyDescent="0.3">
      <c r="A95" s="3" t="s">
        <v>329</v>
      </c>
      <c r="B95" s="4" t="s">
        <v>328</v>
      </c>
      <c r="C95" s="5">
        <f>C96</f>
        <v>0</v>
      </c>
      <c r="D95" s="5">
        <v>0</v>
      </c>
      <c r="E95" s="5">
        <v>0</v>
      </c>
    </row>
    <row r="96" spans="1:5" ht="150.75" hidden="1" customHeight="1" x14ac:dyDescent="0.3">
      <c r="A96" s="3" t="s">
        <v>327</v>
      </c>
      <c r="B96" s="4" t="s">
        <v>326</v>
      </c>
      <c r="C96" s="5"/>
      <c r="D96" s="5">
        <v>0</v>
      </c>
      <c r="E96" s="5">
        <v>0</v>
      </c>
    </row>
    <row r="97" spans="1:5" ht="140.25" hidden="1" customHeight="1" x14ac:dyDescent="0.3">
      <c r="A97" s="3" t="s">
        <v>325</v>
      </c>
      <c r="B97" s="4" t="s">
        <v>324</v>
      </c>
      <c r="C97" s="5">
        <f>C98</f>
        <v>0</v>
      </c>
      <c r="D97" s="5">
        <v>0</v>
      </c>
      <c r="E97" s="5">
        <v>0</v>
      </c>
    </row>
    <row r="98" spans="1:5" ht="165.75" hidden="1" customHeight="1" x14ac:dyDescent="0.3">
      <c r="A98" s="3" t="s">
        <v>323</v>
      </c>
      <c r="B98" s="4" t="s">
        <v>322</v>
      </c>
      <c r="C98" s="5"/>
      <c r="D98" s="5">
        <v>0</v>
      </c>
      <c r="E98" s="5">
        <v>0</v>
      </c>
    </row>
    <row r="99" spans="1:5" ht="165.75" hidden="1" customHeight="1" x14ac:dyDescent="0.3">
      <c r="A99" s="3" t="s">
        <v>321</v>
      </c>
      <c r="B99" s="4" t="s">
        <v>320</v>
      </c>
      <c r="C99" s="5">
        <f>C100</f>
        <v>0</v>
      </c>
      <c r="D99" s="5">
        <v>0</v>
      </c>
      <c r="E99" s="5">
        <v>0</v>
      </c>
    </row>
    <row r="100" spans="1:5" ht="200.25" hidden="1" customHeight="1" x14ac:dyDescent="0.3">
      <c r="A100" s="3" t="s">
        <v>319</v>
      </c>
      <c r="B100" s="4" t="s">
        <v>318</v>
      </c>
      <c r="C100" s="5"/>
      <c r="D100" s="5">
        <v>0</v>
      </c>
      <c r="E100" s="5">
        <v>0</v>
      </c>
    </row>
    <row r="101" spans="1:5" ht="119.25" hidden="1" customHeight="1" x14ac:dyDescent="0.3">
      <c r="A101" s="3" t="s">
        <v>317</v>
      </c>
      <c r="B101" s="4" t="s">
        <v>316</v>
      </c>
      <c r="C101" s="5">
        <f>C102</f>
        <v>0</v>
      </c>
      <c r="D101" s="5">
        <v>0</v>
      </c>
      <c r="E101" s="5">
        <v>0</v>
      </c>
    </row>
    <row r="102" spans="1:5" ht="155.25" hidden="1" customHeight="1" x14ac:dyDescent="0.3">
      <c r="A102" s="3" t="s">
        <v>315</v>
      </c>
      <c r="B102" s="4" t="s">
        <v>314</v>
      </c>
      <c r="C102" s="5"/>
      <c r="D102" s="5">
        <v>0</v>
      </c>
      <c r="E102" s="5">
        <v>0</v>
      </c>
    </row>
    <row r="103" spans="1:5" ht="119.25" hidden="1" customHeight="1" x14ac:dyDescent="0.3">
      <c r="A103" s="3" t="s">
        <v>313</v>
      </c>
      <c r="B103" s="4" t="s">
        <v>312</v>
      </c>
      <c r="C103" s="5">
        <f>C104</f>
        <v>0</v>
      </c>
      <c r="D103" s="5">
        <v>0</v>
      </c>
      <c r="E103" s="5">
        <v>0</v>
      </c>
    </row>
    <row r="104" spans="1:5" ht="138.75" hidden="1" customHeight="1" x14ac:dyDescent="0.3">
      <c r="A104" s="3" t="s">
        <v>311</v>
      </c>
      <c r="B104" s="4" t="s">
        <v>310</v>
      </c>
      <c r="C104" s="5"/>
      <c r="D104" s="5">
        <v>0</v>
      </c>
      <c r="E104" s="5">
        <v>0</v>
      </c>
    </row>
    <row r="105" spans="1:5" ht="119.25" hidden="1" customHeight="1" x14ac:dyDescent="0.3">
      <c r="A105" s="3" t="s">
        <v>309</v>
      </c>
      <c r="B105" s="4" t="s">
        <v>308</v>
      </c>
      <c r="C105" s="5">
        <f>C106</f>
        <v>0</v>
      </c>
      <c r="D105" s="5">
        <v>0</v>
      </c>
      <c r="E105" s="5">
        <v>0</v>
      </c>
    </row>
    <row r="106" spans="1:5" ht="161.25" hidden="1" customHeight="1" x14ac:dyDescent="0.3">
      <c r="A106" s="3" t="s">
        <v>307</v>
      </c>
      <c r="B106" s="4" t="s">
        <v>306</v>
      </c>
      <c r="C106" s="5"/>
      <c r="D106" s="5">
        <v>0</v>
      </c>
      <c r="E106" s="5">
        <v>0</v>
      </c>
    </row>
    <row r="107" spans="1:5" ht="75" hidden="1" x14ac:dyDescent="0.3">
      <c r="A107" s="3" t="s">
        <v>305</v>
      </c>
      <c r="B107" s="4" t="s">
        <v>304</v>
      </c>
      <c r="C107" s="5">
        <f>C108</f>
        <v>0</v>
      </c>
      <c r="D107" s="5">
        <v>0</v>
      </c>
      <c r="E107" s="5">
        <v>0</v>
      </c>
    </row>
    <row r="108" spans="1:5" ht="119.25" hidden="1" customHeight="1" x14ac:dyDescent="0.3">
      <c r="A108" s="3" t="s">
        <v>303</v>
      </c>
      <c r="B108" s="4" t="s">
        <v>302</v>
      </c>
      <c r="C108" s="5"/>
      <c r="D108" s="5">
        <v>0</v>
      </c>
      <c r="E108" s="5">
        <v>0</v>
      </c>
    </row>
    <row r="109" spans="1:5" ht="37.5" hidden="1" x14ac:dyDescent="0.3">
      <c r="A109" s="3" t="s">
        <v>301</v>
      </c>
      <c r="B109" s="4" t="s">
        <v>300</v>
      </c>
      <c r="C109" s="5">
        <f>C110</f>
        <v>0</v>
      </c>
      <c r="D109" s="5">
        <v>0</v>
      </c>
      <c r="E109" s="5">
        <v>0</v>
      </c>
    </row>
    <row r="110" spans="1:5" ht="119.25" hidden="1" customHeight="1" x14ac:dyDescent="0.3">
      <c r="A110" s="3" t="s">
        <v>299</v>
      </c>
      <c r="B110" s="4" t="s">
        <v>298</v>
      </c>
      <c r="C110" s="5">
        <f>C111+C112</f>
        <v>0</v>
      </c>
      <c r="D110" s="5">
        <v>0</v>
      </c>
      <c r="E110" s="5">
        <v>0</v>
      </c>
    </row>
    <row r="111" spans="1:5" ht="119.25" hidden="1" customHeight="1" x14ac:dyDescent="0.3">
      <c r="A111" s="3" t="s">
        <v>297</v>
      </c>
      <c r="B111" s="4" t="s">
        <v>296</v>
      </c>
      <c r="C111" s="5"/>
      <c r="D111" s="5">
        <v>0</v>
      </c>
      <c r="E111" s="5">
        <v>0</v>
      </c>
    </row>
    <row r="112" spans="1:5" ht="145.5" hidden="1" customHeight="1" x14ac:dyDescent="0.3">
      <c r="A112" s="3" t="s">
        <v>295</v>
      </c>
      <c r="B112" s="4" t="s">
        <v>294</v>
      </c>
      <c r="C112" s="5"/>
      <c r="D112" s="5">
        <v>0</v>
      </c>
      <c r="E112" s="5">
        <v>0</v>
      </c>
    </row>
    <row r="113" spans="1:5" ht="37.5" hidden="1" x14ac:dyDescent="0.3">
      <c r="A113" s="3" t="s">
        <v>293</v>
      </c>
      <c r="B113" s="4" t="s">
        <v>292</v>
      </c>
      <c r="C113" s="5">
        <f>C114</f>
        <v>0</v>
      </c>
      <c r="D113" s="5">
        <v>0</v>
      </c>
      <c r="E113" s="5">
        <v>0</v>
      </c>
    </row>
    <row r="114" spans="1:5" ht="20.25" hidden="1" customHeight="1" x14ac:dyDescent="0.3">
      <c r="A114" s="3" t="s">
        <v>291</v>
      </c>
      <c r="B114" s="4" t="s">
        <v>290</v>
      </c>
      <c r="C114" s="5"/>
      <c r="D114" s="5">
        <v>0</v>
      </c>
      <c r="E114" s="5">
        <v>0</v>
      </c>
    </row>
    <row r="115" spans="1:5" ht="48" hidden="1" customHeight="1" x14ac:dyDescent="0.3">
      <c r="A115" s="1" t="s">
        <v>135</v>
      </c>
      <c r="B115" s="2" t="s">
        <v>136</v>
      </c>
      <c r="C115" s="12">
        <f t="shared" ref="C115:E116" si="2">C116</f>
        <v>0</v>
      </c>
      <c r="D115" s="12">
        <f t="shared" si="2"/>
        <v>0</v>
      </c>
      <c r="E115" s="12">
        <f t="shared" si="2"/>
        <v>0</v>
      </c>
    </row>
    <row r="116" spans="1:5" ht="46.5" hidden="1" customHeight="1" x14ac:dyDescent="0.3">
      <c r="A116" s="3" t="s">
        <v>364</v>
      </c>
      <c r="B116" s="4" t="s">
        <v>365</v>
      </c>
      <c r="C116" s="5">
        <f>C117</f>
        <v>0</v>
      </c>
      <c r="D116" s="5">
        <f t="shared" si="2"/>
        <v>0</v>
      </c>
      <c r="E116" s="5">
        <f t="shared" si="2"/>
        <v>0</v>
      </c>
    </row>
    <row r="117" spans="1:5" ht="60.75" hidden="1" customHeight="1" x14ac:dyDescent="0.3">
      <c r="A117" s="3" t="s">
        <v>362</v>
      </c>
      <c r="B117" s="4" t="s">
        <v>363</v>
      </c>
      <c r="C117" s="5"/>
      <c r="D117" s="5">
        <v>0</v>
      </c>
      <c r="E117" s="5">
        <v>0</v>
      </c>
    </row>
    <row r="118" spans="1:5" s="19" customFormat="1" ht="33.4" customHeight="1" x14ac:dyDescent="0.3">
      <c r="A118" s="1" t="s">
        <v>49</v>
      </c>
      <c r="B118" s="2" t="s">
        <v>48</v>
      </c>
      <c r="C118" s="12">
        <f>C119+C226</f>
        <v>2389842.9999999995</v>
      </c>
      <c r="D118" s="12">
        <f>D119+D226</f>
        <v>1938887.5999999999</v>
      </c>
      <c r="E118" s="12">
        <f>E119+E226</f>
        <v>1983708.0000000002</v>
      </c>
    </row>
    <row r="119" spans="1:5" s="19" customFormat="1" ht="84.75" customHeight="1" x14ac:dyDescent="0.3">
      <c r="A119" s="1" t="s">
        <v>51</v>
      </c>
      <c r="B119" s="2" t="s">
        <v>50</v>
      </c>
      <c r="C119" s="12">
        <f>C120+C125+C170+C213</f>
        <v>2389842.9999999995</v>
      </c>
      <c r="D119" s="12">
        <f>D120+D125+D170+D213</f>
        <v>1938887.5999999999</v>
      </c>
      <c r="E119" s="12">
        <f>E120+E125+E170+E213</f>
        <v>1983708.0000000002</v>
      </c>
    </row>
    <row r="120" spans="1:5" s="19" customFormat="1" ht="42.6" customHeight="1" x14ac:dyDescent="0.3">
      <c r="A120" s="1" t="s">
        <v>55</v>
      </c>
      <c r="B120" s="2" t="s">
        <v>85</v>
      </c>
      <c r="C120" s="12">
        <f>C121+C123</f>
        <v>196175.5</v>
      </c>
      <c r="D120" s="12">
        <f>D121+D123</f>
        <v>126079.9</v>
      </c>
      <c r="E120" s="12">
        <f>E121+E123</f>
        <v>97519.8</v>
      </c>
    </row>
    <row r="121" spans="1:5" ht="51" customHeight="1" x14ac:dyDescent="0.3">
      <c r="A121" s="3" t="s">
        <v>56</v>
      </c>
      <c r="B121" s="4" t="s">
        <v>86</v>
      </c>
      <c r="C121" s="5">
        <f>C122</f>
        <v>191085.7</v>
      </c>
      <c r="D121" s="5">
        <f>D122</f>
        <v>126079.9</v>
      </c>
      <c r="E121" s="5">
        <f>E122</f>
        <v>97519.8</v>
      </c>
    </row>
    <row r="122" spans="1:5" ht="63" customHeight="1" x14ac:dyDescent="0.3">
      <c r="A122" s="3" t="s">
        <v>201</v>
      </c>
      <c r="B122" s="4" t="s">
        <v>87</v>
      </c>
      <c r="C122" s="5">
        <v>191085.7</v>
      </c>
      <c r="D122" s="5">
        <v>126079.9</v>
      </c>
      <c r="E122" s="5">
        <v>97519.8</v>
      </c>
    </row>
    <row r="123" spans="1:5" ht="63" customHeight="1" x14ac:dyDescent="0.3">
      <c r="A123" s="3" t="s">
        <v>257</v>
      </c>
      <c r="B123" s="4" t="s">
        <v>258</v>
      </c>
      <c r="C123" s="5">
        <f>C124</f>
        <v>5089.8</v>
      </c>
      <c r="D123" s="5">
        <f>D124</f>
        <v>0</v>
      </c>
      <c r="E123" s="5">
        <f>E124</f>
        <v>0</v>
      </c>
    </row>
    <row r="124" spans="1:5" ht="63" customHeight="1" x14ac:dyDescent="0.3">
      <c r="A124" s="3" t="s">
        <v>259</v>
      </c>
      <c r="B124" s="4" t="s">
        <v>260</v>
      </c>
      <c r="C124" s="5">
        <v>5089.8</v>
      </c>
      <c r="D124" s="5">
        <v>0</v>
      </c>
      <c r="E124" s="5">
        <v>0</v>
      </c>
    </row>
    <row r="125" spans="1:5" s="19" customFormat="1" ht="50.45" customHeight="1" x14ac:dyDescent="0.3">
      <c r="A125" s="1" t="s">
        <v>52</v>
      </c>
      <c r="B125" s="2" t="s">
        <v>88</v>
      </c>
      <c r="C125" s="12">
        <f>C128+C154+C168+C158+C160+C132+C126+C134+C166+C162+C150+C130+C142+C138+C140+C144+C146+C136+C148+C164+C156+C152</f>
        <v>714466.7</v>
      </c>
      <c r="D125" s="12">
        <f>D128+D154+D168+D158+D160+D132+D126+D134+D166+D162+D150+D130+D142+D138+D140+D144+D146+D136+D148+D164+D156</f>
        <v>430057.7</v>
      </c>
      <c r="E125" s="12">
        <f>E128+E154+E168+E158+E160+E132+E126+E134+E166+E162+E150+E130+E142+E138+E140+E144+E146+E136+E148+E164+E156+E152</f>
        <v>456407.70000000007</v>
      </c>
    </row>
    <row r="126" spans="1:5" s="19" customFormat="1" ht="72" customHeight="1" x14ac:dyDescent="0.3">
      <c r="A126" s="22" t="s">
        <v>413</v>
      </c>
      <c r="B126" s="23" t="s">
        <v>147</v>
      </c>
      <c r="C126" s="7">
        <f>C127</f>
        <v>156702.20000000001</v>
      </c>
      <c r="D126" s="7">
        <f>D127</f>
        <v>57696.1</v>
      </c>
      <c r="E126" s="7">
        <f>E127</f>
        <v>46323.3</v>
      </c>
    </row>
    <row r="127" spans="1:5" s="19" customFormat="1" ht="78.75" customHeight="1" x14ac:dyDescent="0.3">
      <c r="A127" s="22" t="s">
        <v>412</v>
      </c>
      <c r="B127" s="23" t="s">
        <v>146</v>
      </c>
      <c r="C127" s="7">
        <f>115485.5+41216.7</f>
        <v>156702.20000000001</v>
      </c>
      <c r="D127" s="7">
        <v>57696.1</v>
      </c>
      <c r="E127" s="7">
        <v>46323.3</v>
      </c>
    </row>
    <row r="128" spans="1:5" ht="149.25" customHeight="1" x14ac:dyDescent="0.3">
      <c r="A128" s="3" t="s">
        <v>459</v>
      </c>
      <c r="B128" s="4" t="s">
        <v>89</v>
      </c>
      <c r="C128" s="5">
        <f>C129</f>
        <v>80151.5</v>
      </c>
      <c r="D128" s="5">
        <f>D129</f>
        <v>47718</v>
      </c>
      <c r="E128" s="5">
        <f>E129</f>
        <v>80987.5</v>
      </c>
    </row>
    <row r="129" spans="1:5" ht="183" customHeight="1" x14ac:dyDescent="0.3">
      <c r="A129" s="3" t="s">
        <v>460</v>
      </c>
      <c r="B129" s="4" t="s">
        <v>90</v>
      </c>
      <c r="C129" s="7">
        <f>80151.5</f>
        <v>80151.5</v>
      </c>
      <c r="D129" s="7">
        <v>47718</v>
      </c>
      <c r="E129" s="7">
        <v>80987.5</v>
      </c>
    </row>
    <row r="130" spans="1:5" ht="109.5" hidden="1" customHeight="1" x14ac:dyDescent="0.3">
      <c r="A130" s="3" t="s">
        <v>234</v>
      </c>
      <c r="B130" s="4" t="s">
        <v>232</v>
      </c>
      <c r="C130" s="7">
        <f>C131</f>
        <v>0</v>
      </c>
      <c r="D130" s="7">
        <f>D131</f>
        <v>0</v>
      </c>
      <c r="E130" s="7">
        <f>E131</f>
        <v>0</v>
      </c>
    </row>
    <row r="131" spans="1:5" ht="134.44999999999999" hidden="1" customHeight="1" x14ac:dyDescent="0.3">
      <c r="A131" s="3" t="s">
        <v>235</v>
      </c>
      <c r="B131" s="4" t="s">
        <v>233</v>
      </c>
      <c r="C131" s="7"/>
      <c r="D131" s="7"/>
      <c r="E131" s="7"/>
    </row>
    <row r="132" spans="1:5" ht="82.5" hidden="1" customHeight="1" x14ac:dyDescent="0.3">
      <c r="A132" s="3" t="s">
        <v>141</v>
      </c>
      <c r="B132" s="4" t="s">
        <v>139</v>
      </c>
      <c r="C132" s="5">
        <f>C133</f>
        <v>0</v>
      </c>
      <c r="D132" s="5">
        <f>D133</f>
        <v>0</v>
      </c>
      <c r="E132" s="5">
        <f>E133</f>
        <v>0</v>
      </c>
    </row>
    <row r="133" spans="1:5" ht="90" hidden="1" customHeight="1" x14ac:dyDescent="0.3">
      <c r="A133" s="3" t="s">
        <v>143</v>
      </c>
      <c r="B133" s="4" t="s">
        <v>140</v>
      </c>
      <c r="C133" s="5"/>
      <c r="D133" s="5"/>
      <c r="E133" s="5">
        <v>0</v>
      </c>
    </row>
    <row r="134" spans="1:5" ht="115.5" customHeight="1" x14ac:dyDescent="0.3">
      <c r="A134" s="3" t="s">
        <v>463</v>
      </c>
      <c r="B134" s="4" t="s">
        <v>462</v>
      </c>
      <c r="C134" s="5">
        <f>C135</f>
        <v>5099.3999999999996</v>
      </c>
      <c r="D134" s="5">
        <f>D135</f>
        <v>5026.8999999999996</v>
      </c>
      <c r="E134" s="5">
        <f>E135</f>
        <v>5026.8999999999996</v>
      </c>
    </row>
    <row r="135" spans="1:5" ht="139.5" customHeight="1" x14ac:dyDescent="0.3">
      <c r="A135" s="3" t="s">
        <v>464</v>
      </c>
      <c r="B135" s="4" t="s">
        <v>461</v>
      </c>
      <c r="C135" s="5">
        <v>5099.3999999999996</v>
      </c>
      <c r="D135" s="5">
        <v>5026.8999999999996</v>
      </c>
      <c r="E135" s="5">
        <v>5026.8999999999996</v>
      </c>
    </row>
    <row r="136" spans="1:5" ht="60.75" hidden="1" customHeight="1" x14ac:dyDescent="0.3">
      <c r="A136" s="3" t="s">
        <v>281</v>
      </c>
      <c r="B136" s="4" t="s">
        <v>280</v>
      </c>
      <c r="C136" s="5">
        <f>C137</f>
        <v>0</v>
      </c>
      <c r="D136" s="5">
        <f>D137</f>
        <v>0</v>
      </c>
      <c r="E136" s="5">
        <f>E137</f>
        <v>0</v>
      </c>
    </row>
    <row r="137" spans="1:5" ht="84.75" hidden="1" customHeight="1" x14ac:dyDescent="0.3">
      <c r="A137" s="3" t="s">
        <v>278</v>
      </c>
      <c r="B137" s="4" t="s">
        <v>279</v>
      </c>
      <c r="C137" s="5"/>
      <c r="D137" s="5"/>
      <c r="E137" s="5"/>
    </row>
    <row r="138" spans="1:5" ht="86.25" hidden="1" customHeight="1" x14ac:dyDescent="0.3">
      <c r="A138" s="3" t="s">
        <v>245</v>
      </c>
      <c r="B138" s="4" t="s">
        <v>242</v>
      </c>
      <c r="C138" s="5">
        <f>C139</f>
        <v>0</v>
      </c>
      <c r="D138" s="5">
        <f>D139</f>
        <v>0</v>
      </c>
      <c r="E138" s="5">
        <f>E139</f>
        <v>0</v>
      </c>
    </row>
    <row r="139" spans="1:5" ht="86.25" hidden="1" customHeight="1" x14ac:dyDescent="0.3">
      <c r="A139" s="3" t="s">
        <v>244</v>
      </c>
      <c r="B139" s="4" t="s">
        <v>243</v>
      </c>
      <c r="C139" s="5"/>
      <c r="D139" s="5">
        <v>0</v>
      </c>
      <c r="E139" s="5">
        <v>0</v>
      </c>
    </row>
    <row r="140" spans="1:5" ht="123.75" customHeight="1" x14ac:dyDescent="0.3">
      <c r="A140" s="3" t="s">
        <v>465</v>
      </c>
      <c r="B140" s="4" t="s">
        <v>253</v>
      </c>
      <c r="C140" s="5">
        <f>C141</f>
        <v>10692.7</v>
      </c>
      <c r="D140" s="5">
        <f>D141</f>
        <v>0</v>
      </c>
      <c r="E140" s="5">
        <f>E141</f>
        <v>0</v>
      </c>
    </row>
    <row r="141" spans="1:5" ht="144" customHeight="1" x14ac:dyDescent="0.3">
      <c r="A141" s="3" t="s">
        <v>513</v>
      </c>
      <c r="B141" s="4" t="s">
        <v>254</v>
      </c>
      <c r="C141" s="5">
        <v>10692.7</v>
      </c>
      <c r="D141" s="5">
        <v>0</v>
      </c>
      <c r="E141" s="5">
        <v>0</v>
      </c>
    </row>
    <row r="142" spans="1:5" ht="96.75" customHeight="1" x14ac:dyDescent="0.3">
      <c r="A142" s="3" t="s">
        <v>238</v>
      </c>
      <c r="B142" s="4" t="s">
        <v>236</v>
      </c>
      <c r="C142" s="5">
        <f>C143</f>
        <v>0</v>
      </c>
      <c r="D142" s="5">
        <f>D143</f>
        <v>0</v>
      </c>
      <c r="E142" s="5">
        <f>E143</f>
        <v>0</v>
      </c>
    </row>
    <row r="143" spans="1:5" ht="118.5" customHeight="1" x14ac:dyDescent="0.3">
      <c r="A143" s="3" t="s">
        <v>239</v>
      </c>
      <c r="B143" s="4" t="s">
        <v>237</v>
      </c>
      <c r="C143" s="5"/>
      <c r="D143" s="5"/>
      <c r="E143" s="5"/>
    </row>
    <row r="144" spans="1:5" ht="123.75" customHeight="1" x14ac:dyDescent="0.3">
      <c r="A144" s="3" t="s">
        <v>466</v>
      </c>
      <c r="B144" s="4" t="s">
        <v>261</v>
      </c>
      <c r="C144" s="5">
        <f>C145</f>
        <v>34298.9</v>
      </c>
      <c r="D144" s="5">
        <f>D145</f>
        <v>34298.9</v>
      </c>
      <c r="E144" s="5">
        <f>E145</f>
        <v>35104.400000000001</v>
      </c>
    </row>
    <row r="145" spans="1:5" ht="157.5" customHeight="1" x14ac:dyDescent="0.3">
      <c r="A145" s="3" t="s">
        <v>467</v>
      </c>
      <c r="B145" s="4" t="s">
        <v>262</v>
      </c>
      <c r="C145" s="5">
        <v>34298.9</v>
      </c>
      <c r="D145" s="5">
        <v>34298.9</v>
      </c>
      <c r="E145" s="5">
        <v>35104.400000000001</v>
      </c>
    </row>
    <row r="146" spans="1:5" ht="99.75" hidden="1" customHeight="1" x14ac:dyDescent="0.3">
      <c r="A146" s="3" t="s">
        <v>342</v>
      </c>
      <c r="B146" s="4" t="s">
        <v>271</v>
      </c>
      <c r="C146" s="5">
        <f>C147</f>
        <v>0</v>
      </c>
      <c r="D146" s="5">
        <f>D147</f>
        <v>0</v>
      </c>
      <c r="E146" s="5">
        <f>E147</f>
        <v>0</v>
      </c>
    </row>
    <row r="147" spans="1:5" ht="115.5" hidden="1" customHeight="1" x14ac:dyDescent="0.3">
      <c r="A147" s="3" t="s">
        <v>341</v>
      </c>
      <c r="B147" s="4" t="s">
        <v>270</v>
      </c>
      <c r="C147" s="5"/>
      <c r="D147" s="5"/>
      <c r="E147" s="5"/>
    </row>
    <row r="148" spans="1:5" ht="81.75" hidden="1" customHeight="1" x14ac:dyDescent="0.3">
      <c r="A148" s="3" t="s">
        <v>285</v>
      </c>
      <c r="B148" s="4" t="s">
        <v>284</v>
      </c>
      <c r="C148" s="5">
        <f>C149</f>
        <v>0</v>
      </c>
      <c r="D148" s="5">
        <f>D149</f>
        <v>0</v>
      </c>
      <c r="E148" s="5">
        <f>E149</f>
        <v>0</v>
      </c>
    </row>
    <row r="149" spans="1:5" ht="86.25" hidden="1" customHeight="1" x14ac:dyDescent="0.3">
      <c r="A149" s="3" t="s">
        <v>282</v>
      </c>
      <c r="B149" s="4" t="s">
        <v>283</v>
      </c>
      <c r="C149" s="5"/>
      <c r="D149" s="5">
        <v>0</v>
      </c>
      <c r="E149" s="5">
        <v>0</v>
      </c>
    </row>
    <row r="150" spans="1:5" ht="65.25" customHeight="1" x14ac:dyDescent="0.3">
      <c r="A150" s="3" t="s">
        <v>468</v>
      </c>
      <c r="B150" s="4" t="s">
        <v>222</v>
      </c>
      <c r="C150" s="5">
        <f>C151</f>
        <v>1608.3000000000002</v>
      </c>
      <c r="D150" s="5">
        <f>D151</f>
        <v>2890</v>
      </c>
      <c r="E150" s="5">
        <f>E151</f>
        <v>2907.8</v>
      </c>
    </row>
    <row r="151" spans="1:5" ht="77.25" customHeight="1" x14ac:dyDescent="0.3">
      <c r="A151" s="3" t="s">
        <v>349</v>
      </c>
      <c r="B151" s="4" t="s">
        <v>220</v>
      </c>
      <c r="C151" s="5">
        <f>2857.3-1249</f>
        <v>1608.3000000000002</v>
      </c>
      <c r="D151" s="5">
        <v>2890</v>
      </c>
      <c r="E151" s="5">
        <v>2907.8</v>
      </c>
    </row>
    <row r="152" spans="1:5" ht="77.25" customHeight="1" x14ac:dyDescent="0.3">
      <c r="A152" s="3" t="s">
        <v>469</v>
      </c>
      <c r="B152" s="4" t="s">
        <v>417</v>
      </c>
      <c r="C152" s="5">
        <f>C153</f>
        <v>1130.0999999999999</v>
      </c>
      <c r="D152" s="5">
        <f>D153</f>
        <v>0</v>
      </c>
      <c r="E152" s="5">
        <f>E153</f>
        <v>22593.7</v>
      </c>
    </row>
    <row r="153" spans="1:5" ht="77.25" customHeight="1" x14ac:dyDescent="0.3">
      <c r="A153" s="3" t="s">
        <v>470</v>
      </c>
      <c r="B153" s="4" t="s">
        <v>370</v>
      </c>
      <c r="C153" s="5">
        <v>1130.0999999999999</v>
      </c>
      <c r="D153" s="5">
        <v>0</v>
      </c>
      <c r="E153" s="5">
        <v>22593.7</v>
      </c>
    </row>
    <row r="154" spans="1:5" ht="45.6" customHeight="1" x14ac:dyDescent="0.3">
      <c r="A154" s="3" t="s">
        <v>471</v>
      </c>
      <c r="B154" s="4" t="s">
        <v>91</v>
      </c>
      <c r="C154" s="5">
        <f>C155</f>
        <v>359.5</v>
      </c>
      <c r="D154" s="5">
        <f>D155</f>
        <v>299.2</v>
      </c>
      <c r="E154" s="5">
        <f>E155</f>
        <v>299.5</v>
      </c>
    </row>
    <row r="155" spans="1:5" ht="85.5" customHeight="1" x14ac:dyDescent="0.3">
      <c r="A155" s="3" t="s">
        <v>472</v>
      </c>
      <c r="B155" s="4" t="s">
        <v>92</v>
      </c>
      <c r="C155" s="5">
        <v>359.5</v>
      </c>
      <c r="D155" s="5">
        <v>299.2</v>
      </c>
      <c r="E155" s="5">
        <v>299.5</v>
      </c>
    </row>
    <row r="156" spans="1:5" ht="50.1" hidden="1" customHeight="1" x14ac:dyDescent="0.3">
      <c r="A156" s="3" t="s">
        <v>354</v>
      </c>
      <c r="B156" s="4" t="s">
        <v>356</v>
      </c>
      <c r="C156" s="5"/>
      <c r="D156" s="5">
        <f>D157</f>
        <v>0</v>
      </c>
      <c r="E156" s="5">
        <f>E157</f>
        <v>0</v>
      </c>
    </row>
    <row r="157" spans="1:5" ht="50.1" hidden="1" customHeight="1" x14ac:dyDescent="0.3">
      <c r="A157" s="3" t="s">
        <v>357</v>
      </c>
      <c r="B157" s="4" t="s">
        <v>355</v>
      </c>
      <c r="C157" s="5"/>
      <c r="D157" s="5">
        <v>0</v>
      </c>
      <c r="E157" s="5">
        <v>0</v>
      </c>
    </row>
    <row r="158" spans="1:5" ht="80.25" customHeight="1" x14ac:dyDescent="0.3">
      <c r="A158" s="3" t="s">
        <v>473</v>
      </c>
      <c r="B158" s="4" t="s">
        <v>93</v>
      </c>
      <c r="C158" s="5">
        <f>C159</f>
        <v>0</v>
      </c>
      <c r="D158" s="5">
        <f>D159</f>
        <v>29951.4</v>
      </c>
      <c r="E158" s="5">
        <f>E159</f>
        <v>0</v>
      </c>
    </row>
    <row r="159" spans="1:5" ht="87.75" customHeight="1" x14ac:dyDescent="0.3">
      <c r="A159" s="3" t="s">
        <v>420</v>
      </c>
      <c r="B159" s="4" t="s">
        <v>94</v>
      </c>
      <c r="C159" s="5">
        <v>0</v>
      </c>
      <c r="D159" s="5">
        <v>29951.4</v>
      </c>
      <c r="E159" s="5">
        <v>0</v>
      </c>
    </row>
    <row r="160" spans="1:5" ht="78" customHeight="1" x14ac:dyDescent="0.3">
      <c r="A160" s="3" t="s">
        <v>477</v>
      </c>
      <c r="B160" s="4" t="s">
        <v>474</v>
      </c>
      <c r="C160" s="5">
        <f>C161</f>
        <v>3461.2</v>
      </c>
      <c r="D160" s="5">
        <f>D161</f>
        <v>0</v>
      </c>
      <c r="E160" s="5">
        <f>E161</f>
        <v>0</v>
      </c>
    </row>
    <row r="161" spans="1:5" ht="76.900000000000006" customHeight="1" x14ac:dyDescent="0.3">
      <c r="A161" s="3" t="s">
        <v>476</v>
      </c>
      <c r="B161" s="4" t="s">
        <v>475</v>
      </c>
      <c r="C161" s="5">
        <v>3461.2</v>
      </c>
      <c r="D161" s="5">
        <f>41657.9-41657.9</f>
        <v>0</v>
      </c>
      <c r="E161" s="5">
        <v>0</v>
      </c>
    </row>
    <row r="162" spans="1:5" ht="71.25" customHeight="1" x14ac:dyDescent="0.3">
      <c r="A162" s="3" t="s">
        <v>480</v>
      </c>
      <c r="B162" s="4" t="s">
        <v>478</v>
      </c>
      <c r="C162" s="5">
        <f>C163</f>
        <v>0</v>
      </c>
      <c r="D162" s="5">
        <f>D163</f>
        <v>67620.5</v>
      </c>
      <c r="E162" s="5">
        <f>E163</f>
        <v>245057.7</v>
      </c>
    </row>
    <row r="163" spans="1:5" ht="97.5" customHeight="1" x14ac:dyDescent="0.3">
      <c r="A163" s="3" t="s">
        <v>481</v>
      </c>
      <c r="B163" s="4" t="s">
        <v>479</v>
      </c>
      <c r="C163" s="5">
        <v>0</v>
      </c>
      <c r="D163" s="5">
        <v>67620.5</v>
      </c>
      <c r="E163" s="5">
        <v>245057.7</v>
      </c>
    </row>
    <row r="164" spans="1:5" ht="157.5" customHeight="1" x14ac:dyDescent="0.3">
      <c r="A164" s="3" t="s">
        <v>484</v>
      </c>
      <c r="B164" s="4" t="s">
        <v>482</v>
      </c>
      <c r="C164" s="5">
        <f>C165</f>
        <v>131290.1</v>
      </c>
      <c r="D164" s="5">
        <f>D165</f>
        <v>156272.20000000001</v>
      </c>
      <c r="E164" s="5">
        <f>E165</f>
        <v>0</v>
      </c>
    </row>
    <row r="165" spans="1:5" ht="122.25" customHeight="1" x14ac:dyDescent="0.3">
      <c r="A165" s="3" t="s">
        <v>485</v>
      </c>
      <c r="B165" s="4" t="s">
        <v>483</v>
      </c>
      <c r="C165" s="5">
        <v>131290.1</v>
      </c>
      <c r="D165" s="5">
        <v>156272.20000000001</v>
      </c>
      <c r="E165" s="5">
        <v>0</v>
      </c>
    </row>
    <row r="166" spans="1:5" ht="135" customHeight="1" x14ac:dyDescent="0.3">
      <c r="A166" s="3" t="s">
        <v>488</v>
      </c>
      <c r="B166" s="4" t="s">
        <v>486</v>
      </c>
      <c r="C166" s="5">
        <f>C167</f>
        <v>0</v>
      </c>
      <c r="D166" s="5">
        <f>D167</f>
        <v>1042.5999999999999</v>
      </c>
      <c r="E166" s="5">
        <f>E167</f>
        <v>0</v>
      </c>
    </row>
    <row r="167" spans="1:5" ht="138.75" customHeight="1" x14ac:dyDescent="0.3">
      <c r="A167" s="3" t="s">
        <v>489</v>
      </c>
      <c r="B167" s="4" t="s">
        <v>487</v>
      </c>
      <c r="C167" s="5">
        <v>0</v>
      </c>
      <c r="D167" s="5">
        <v>1042.5999999999999</v>
      </c>
      <c r="E167" s="5">
        <v>0</v>
      </c>
    </row>
    <row r="168" spans="1:5" ht="31.5" customHeight="1" x14ac:dyDescent="0.3">
      <c r="A168" s="3" t="s">
        <v>53</v>
      </c>
      <c r="B168" s="4" t="s">
        <v>97</v>
      </c>
      <c r="C168" s="5">
        <f>C169</f>
        <v>289672.8</v>
      </c>
      <c r="D168" s="5">
        <f>D169</f>
        <v>27241.899999999998</v>
      </c>
      <c r="E168" s="5">
        <f>E169</f>
        <v>18106.900000000001</v>
      </c>
    </row>
    <row r="169" spans="1:5" ht="33.4" customHeight="1" x14ac:dyDescent="0.3">
      <c r="A169" s="3" t="s">
        <v>54</v>
      </c>
      <c r="B169" s="4" t="s">
        <v>98</v>
      </c>
      <c r="C169" s="5">
        <f>199328.9+11478.3+2000+61671.4+10742.4+4687-235.2</f>
        <v>289672.8</v>
      </c>
      <c r="D169" s="5">
        <f>19274.5+3709.6+4257.8</f>
        <v>27241.899999999998</v>
      </c>
      <c r="E169" s="5">
        <v>18106.900000000001</v>
      </c>
    </row>
    <row r="170" spans="1:5" s="19" customFormat="1" ht="49.5" customHeight="1" x14ac:dyDescent="0.3">
      <c r="A170" s="1" t="s">
        <v>57</v>
      </c>
      <c r="B170" s="2" t="s">
        <v>99</v>
      </c>
      <c r="C170" s="12">
        <f>C171+C173+C175+C177+C181+C183+C185+C187+C189+C191+C193+C197+C203+C209+C211+C207+C205+C201+C195+C199+C179</f>
        <v>1412834.1999999997</v>
      </c>
      <c r="D170" s="12">
        <f>D171+D173+D175+D177+D181+D183+D185+D187+D189+D191+D193+D197+D203+D209+D211+D207+D205+D201+D195+D199+D179</f>
        <v>1323102.2</v>
      </c>
      <c r="E170" s="12">
        <f>E171+E173+E175+E177+E181+E183+E185+E187+E189+E191+E193+E197+E203+E209+E211+E207+E205+E201+E195+E199+E179</f>
        <v>1369778.7</v>
      </c>
    </row>
    <row r="171" spans="1:5" ht="104.45" customHeight="1" x14ac:dyDescent="0.3">
      <c r="A171" s="3" t="s">
        <v>422</v>
      </c>
      <c r="B171" s="4" t="s">
        <v>100</v>
      </c>
      <c r="C171" s="5">
        <f>C172</f>
        <v>589.29999999999995</v>
      </c>
      <c r="D171" s="5">
        <f>D172</f>
        <v>612.6</v>
      </c>
      <c r="E171" s="5">
        <f>E172</f>
        <v>636.20000000000005</v>
      </c>
    </row>
    <row r="172" spans="1:5" ht="102" customHeight="1" x14ac:dyDescent="0.3">
      <c r="A172" s="3" t="s">
        <v>423</v>
      </c>
      <c r="B172" s="4" t="s">
        <v>101</v>
      </c>
      <c r="C172" s="5">
        <v>589.29999999999995</v>
      </c>
      <c r="D172" s="5">
        <v>612.6</v>
      </c>
      <c r="E172" s="5">
        <v>636.20000000000005</v>
      </c>
    </row>
    <row r="173" spans="1:5" ht="83.25" customHeight="1" x14ac:dyDescent="0.3">
      <c r="A173" s="3" t="s">
        <v>424</v>
      </c>
      <c r="B173" s="4" t="s">
        <v>102</v>
      </c>
      <c r="C173" s="5">
        <f>C174</f>
        <v>8327.5</v>
      </c>
      <c r="D173" s="5">
        <f>D174</f>
        <v>8644.1</v>
      </c>
      <c r="E173" s="5">
        <f>E174</f>
        <v>8972.6</v>
      </c>
    </row>
    <row r="174" spans="1:5" ht="80.25" customHeight="1" x14ac:dyDescent="0.3">
      <c r="A174" s="3" t="s">
        <v>425</v>
      </c>
      <c r="B174" s="4" t="s">
        <v>103</v>
      </c>
      <c r="C174" s="5">
        <v>8327.5</v>
      </c>
      <c r="D174" s="5">
        <v>8644.1</v>
      </c>
      <c r="E174" s="5">
        <v>8972.6</v>
      </c>
    </row>
    <row r="175" spans="1:5" ht="103.5" customHeight="1" x14ac:dyDescent="0.3">
      <c r="A175" s="3" t="s">
        <v>490</v>
      </c>
      <c r="B175" s="4" t="s">
        <v>104</v>
      </c>
      <c r="C175" s="5">
        <f>C176</f>
        <v>416603.49999999994</v>
      </c>
      <c r="D175" s="5">
        <f>D176</f>
        <v>402972.2</v>
      </c>
      <c r="E175" s="5">
        <f>E176</f>
        <v>415120</v>
      </c>
    </row>
    <row r="176" spans="1:5" ht="100.5" customHeight="1" x14ac:dyDescent="0.3">
      <c r="A176" s="3" t="s">
        <v>491</v>
      </c>
      <c r="B176" s="4" t="s">
        <v>105</v>
      </c>
      <c r="C176" s="5">
        <f>399576.1+17845.1-817.7</f>
        <v>416603.49999999994</v>
      </c>
      <c r="D176" s="5">
        <v>402972.2</v>
      </c>
      <c r="E176" s="5">
        <v>415120</v>
      </c>
    </row>
    <row r="177" spans="1:5" ht="101.45" hidden="1" customHeight="1" x14ac:dyDescent="0.3">
      <c r="A177" s="3" t="s">
        <v>58</v>
      </c>
      <c r="B177" s="4" t="s">
        <v>106</v>
      </c>
      <c r="C177" s="5">
        <f>C178</f>
        <v>0</v>
      </c>
      <c r="D177" s="5">
        <f>D178</f>
        <v>0</v>
      </c>
      <c r="E177" s="5">
        <f>E178</f>
        <v>0</v>
      </c>
    </row>
    <row r="178" spans="1:5" ht="111.6" hidden="1" customHeight="1" x14ac:dyDescent="0.3">
      <c r="A178" s="3" t="s">
        <v>59</v>
      </c>
      <c r="B178" s="4" t="s">
        <v>107</v>
      </c>
      <c r="C178" s="5"/>
      <c r="D178" s="5"/>
      <c r="E178" s="5"/>
    </row>
    <row r="179" spans="1:5" ht="111.6" customHeight="1" x14ac:dyDescent="0.3">
      <c r="A179" s="3" t="s">
        <v>492</v>
      </c>
      <c r="B179" s="4" t="s">
        <v>358</v>
      </c>
      <c r="C179" s="5">
        <f>C180</f>
        <v>51968.9</v>
      </c>
      <c r="D179" s="5">
        <f>D180</f>
        <v>32554.2</v>
      </c>
      <c r="E179" s="5">
        <f>E180</f>
        <v>11502.3</v>
      </c>
    </row>
    <row r="180" spans="1:5" ht="111.6" customHeight="1" x14ac:dyDescent="0.3">
      <c r="A180" s="3" t="s">
        <v>428</v>
      </c>
      <c r="B180" s="4" t="s">
        <v>359</v>
      </c>
      <c r="C180" s="5">
        <v>51968.9</v>
      </c>
      <c r="D180" s="5">
        <v>32554.2</v>
      </c>
      <c r="E180" s="5">
        <v>11502.3</v>
      </c>
    </row>
    <row r="181" spans="1:5" ht="99.6" customHeight="1" x14ac:dyDescent="0.3">
      <c r="A181" s="3" t="s">
        <v>493</v>
      </c>
      <c r="B181" s="4" t="s">
        <v>108</v>
      </c>
      <c r="C181" s="5">
        <f>C182</f>
        <v>3.7</v>
      </c>
      <c r="D181" s="5">
        <f>D182</f>
        <v>3.9</v>
      </c>
      <c r="E181" s="5">
        <f>E182</f>
        <v>3.5</v>
      </c>
    </row>
    <row r="182" spans="1:5" ht="139.5" customHeight="1" x14ac:dyDescent="0.3">
      <c r="A182" s="3" t="s">
        <v>494</v>
      </c>
      <c r="B182" s="4" t="s">
        <v>109</v>
      </c>
      <c r="C182" s="5">
        <v>3.7</v>
      </c>
      <c r="D182" s="5">
        <v>3.9</v>
      </c>
      <c r="E182" s="5">
        <v>3.5</v>
      </c>
    </row>
    <row r="183" spans="1:5" ht="94.15" hidden="1" customHeight="1" x14ac:dyDescent="0.3">
      <c r="A183" s="3" t="s">
        <v>61</v>
      </c>
      <c r="B183" s="4" t="s">
        <v>110</v>
      </c>
      <c r="C183" s="5">
        <f>C184</f>
        <v>0</v>
      </c>
      <c r="D183" s="5">
        <f>D184</f>
        <v>0</v>
      </c>
      <c r="E183" s="5">
        <f>E184</f>
        <v>0</v>
      </c>
    </row>
    <row r="184" spans="1:5" ht="110.45" hidden="1" customHeight="1" x14ac:dyDescent="0.3">
      <c r="A184" s="3" t="s">
        <v>62</v>
      </c>
      <c r="B184" s="4" t="s">
        <v>111</v>
      </c>
      <c r="C184" s="5"/>
      <c r="D184" s="5"/>
      <c r="E184" s="5"/>
    </row>
    <row r="185" spans="1:5" ht="105.75" customHeight="1" x14ac:dyDescent="0.3">
      <c r="A185" s="3" t="s">
        <v>495</v>
      </c>
      <c r="B185" s="4" t="s">
        <v>112</v>
      </c>
      <c r="C185" s="5">
        <f>C186</f>
        <v>1470.7</v>
      </c>
      <c r="D185" s="5">
        <f>D186</f>
        <v>1529.5</v>
      </c>
      <c r="E185" s="5">
        <f>E186</f>
        <v>1590.6</v>
      </c>
    </row>
    <row r="186" spans="1:5" ht="126" customHeight="1" x14ac:dyDescent="0.3">
      <c r="A186" s="3" t="s">
        <v>496</v>
      </c>
      <c r="B186" s="4" t="s">
        <v>113</v>
      </c>
      <c r="C186" s="5">
        <v>1470.7</v>
      </c>
      <c r="D186" s="5">
        <v>1529.5</v>
      </c>
      <c r="E186" s="5">
        <v>1590.6</v>
      </c>
    </row>
    <row r="187" spans="1:5" ht="66.75" customHeight="1" x14ac:dyDescent="0.3">
      <c r="A187" s="3" t="s">
        <v>497</v>
      </c>
      <c r="B187" s="4" t="s">
        <v>114</v>
      </c>
      <c r="C187" s="5">
        <f>C188</f>
        <v>32934.1</v>
      </c>
      <c r="D187" s="5">
        <f>D188</f>
        <v>33068.6</v>
      </c>
      <c r="E187" s="5">
        <f>E188</f>
        <v>33068</v>
      </c>
    </row>
    <row r="188" spans="1:5" ht="93" customHeight="1" x14ac:dyDescent="0.3">
      <c r="A188" s="3" t="s">
        <v>498</v>
      </c>
      <c r="B188" s="4" t="s">
        <v>115</v>
      </c>
      <c r="C188" s="5">
        <v>32934.1</v>
      </c>
      <c r="D188" s="5">
        <v>33068.6</v>
      </c>
      <c r="E188" s="5">
        <v>33068</v>
      </c>
    </row>
    <row r="189" spans="1:5" ht="71.25" hidden="1" customHeight="1" x14ac:dyDescent="0.3">
      <c r="A189" s="3" t="s">
        <v>65</v>
      </c>
      <c r="B189" s="4" t="s">
        <v>116</v>
      </c>
      <c r="C189" s="5">
        <f>C190</f>
        <v>0</v>
      </c>
      <c r="D189" s="5">
        <f>D190</f>
        <v>0</v>
      </c>
      <c r="E189" s="5">
        <f>E190</f>
        <v>0</v>
      </c>
    </row>
    <row r="190" spans="1:5" ht="87" hidden="1" customHeight="1" x14ac:dyDescent="0.3">
      <c r="A190" s="3" t="s">
        <v>66</v>
      </c>
      <c r="B190" s="4" t="s">
        <v>117</v>
      </c>
      <c r="C190" s="5"/>
      <c r="D190" s="5"/>
      <c r="E190" s="5"/>
    </row>
    <row r="191" spans="1:5" ht="180.75" hidden="1" customHeight="1" x14ac:dyDescent="0.3">
      <c r="A191" s="3" t="s">
        <v>344</v>
      </c>
      <c r="B191" s="4" t="s">
        <v>118</v>
      </c>
      <c r="C191" s="5">
        <f>C192</f>
        <v>0</v>
      </c>
      <c r="D191" s="5">
        <f>D192</f>
        <v>0</v>
      </c>
      <c r="E191" s="5">
        <f>E192</f>
        <v>0</v>
      </c>
    </row>
    <row r="192" spans="1:5" ht="174.75" hidden="1" customHeight="1" x14ac:dyDescent="0.3">
      <c r="A192" s="3" t="s">
        <v>343</v>
      </c>
      <c r="B192" s="4" t="s">
        <v>119</v>
      </c>
      <c r="C192" s="5"/>
      <c r="D192" s="5"/>
      <c r="E192" s="5"/>
    </row>
    <row r="193" spans="1:9" ht="171" hidden="1" customHeight="1" x14ac:dyDescent="0.3">
      <c r="A193" s="3" t="s">
        <v>347</v>
      </c>
      <c r="B193" s="4" t="s">
        <v>120</v>
      </c>
      <c r="C193" s="5">
        <f>C194</f>
        <v>0</v>
      </c>
      <c r="D193" s="5">
        <f>D194</f>
        <v>0</v>
      </c>
      <c r="E193" s="5">
        <f>E194</f>
        <v>0</v>
      </c>
    </row>
    <row r="194" spans="1:9" ht="178.5" hidden="1" customHeight="1" x14ac:dyDescent="0.3">
      <c r="A194" s="3" t="s">
        <v>346</v>
      </c>
      <c r="B194" s="4" t="s">
        <v>121</v>
      </c>
      <c r="C194" s="5"/>
      <c r="D194" s="5"/>
      <c r="E194" s="5"/>
    </row>
    <row r="195" spans="1:9" ht="98.25" customHeight="1" x14ac:dyDescent="0.3">
      <c r="A195" s="3" t="s">
        <v>499</v>
      </c>
      <c r="B195" s="4" t="s">
        <v>252</v>
      </c>
      <c r="C195" s="5">
        <f>C196</f>
        <v>97405.4</v>
      </c>
      <c r="D195" s="5">
        <f>D196</f>
        <v>0</v>
      </c>
      <c r="E195" s="5">
        <f>E196</f>
        <v>0</v>
      </c>
    </row>
    <row r="196" spans="1:9" ht="79.900000000000006" customHeight="1" x14ac:dyDescent="0.3">
      <c r="A196" s="3" t="s">
        <v>432</v>
      </c>
      <c r="B196" s="4" t="s">
        <v>250</v>
      </c>
      <c r="C196" s="5">
        <v>97405.4</v>
      </c>
      <c r="D196" s="5">
        <v>0</v>
      </c>
      <c r="E196" s="5">
        <v>0</v>
      </c>
    </row>
    <row r="197" spans="1:9" ht="213.75" hidden="1" customHeight="1" x14ac:dyDescent="0.3">
      <c r="A197" s="3" t="s">
        <v>348</v>
      </c>
      <c r="B197" s="4" t="s">
        <v>122</v>
      </c>
      <c r="C197" s="5">
        <f>C198</f>
        <v>0</v>
      </c>
      <c r="D197" s="5">
        <f>D198</f>
        <v>0</v>
      </c>
      <c r="E197" s="5">
        <f>E198</f>
        <v>0</v>
      </c>
    </row>
    <row r="198" spans="1:9" ht="216" hidden="1" customHeight="1" x14ac:dyDescent="0.3">
      <c r="A198" s="3" t="s">
        <v>345</v>
      </c>
      <c r="B198" s="4" t="s">
        <v>123</v>
      </c>
      <c r="C198" s="5"/>
      <c r="D198" s="5"/>
      <c r="E198" s="5"/>
    </row>
    <row r="199" spans="1:9" ht="42" hidden="1" customHeight="1" x14ac:dyDescent="0.3">
      <c r="A199" s="3" t="s">
        <v>289</v>
      </c>
      <c r="B199" s="4" t="s">
        <v>288</v>
      </c>
      <c r="C199" s="5">
        <f>C200</f>
        <v>0</v>
      </c>
      <c r="D199" s="5">
        <f>D200</f>
        <v>0</v>
      </c>
      <c r="E199" s="5">
        <f>E200</f>
        <v>0</v>
      </c>
    </row>
    <row r="200" spans="1:9" ht="61.5" hidden="1" customHeight="1" x14ac:dyDescent="0.3">
      <c r="A200" s="3" t="s">
        <v>286</v>
      </c>
      <c r="B200" s="4" t="s">
        <v>287</v>
      </c>
      <c r="C200" s="5"/>
      <c r="D200" s="5"/>
      <c r="E200" s="5"/>
    </row>
    <row r="201" spans="1:9" ht="87" customHeight="1" x14ac:dyDescent="0.3">
      <c r="A201" s="3" t="s">
        <v>500</v>
      </c>
      <c r="B201" s="4" t="s">
        <v>230</v>
      </c>
      <c r="C201" s="5">
        <f>C202</f>
        <v>2740.5</v>
      </c>
      <c r="D201" s="5">
        <f>D202</f>
        <v>2306.1</v>
      </c>
      <c r="E201" s="5">
        <f>E202</f>
        <v>2251.9</v>
      </c>
    </row>
    <row r="202" spans="1:9" ht="99.75" customHeight="1" x14ac:dyDescent="0.3">
      <c r="A202" s="3" t="s">
        <v>433</v>
      </c>
      <c r="B202" s="4" t="s">
        <v>229</v>
      </c>
      <c r="C202" s="5">
        <f>2306.1+434.4</f>
        <v>2740.5</v>
      </c>
      <c r="D202" s="5">
        <v>2306.1</v>
      </c>
      <c r="E202" s="5">
        <v>2251.9</v>
      </c>
    </row>
    <row r="203" spans="1:9" ht="79.900000000000006" hidden="1" customHeight="1" x14ac:dyDescent="0.3">
      <c r="A203" s="3" t="s">
        <v>67</v>
      </c>
      <c r="B203" s="4" t="s">
        <v>124</v>
      </c>
      <c r="C203" s="5">
        <f>C204</f>
        <v>0</v>
      </c>
      <c r="D203" s="5">
        <f>D204</f>
        <v>0</v>
      </c>
      <c r="E203" s="5">
        <f>E204</f>
        <v>0</v>
      </c>
    </row>
    <row r="204" spans="1:9" ht="79.900000000000006" hidden="1" customHeight="1" x14ac:dyDescent="0.3">
      <c r="A204" s="3" t="s">
        <v>68</v>
      </c>
      <c r="B204" s="4" t="s">
        <v>125</v>
      </c>
      <c r="C204" s="5">
        <f>3019.8-3019.8</f>
        <v>0</v>
      </c>
      <c r="D204" s="5">
        <f>3001.5-3001.5</f>
        <v>0</v>
      </c>
      <c r="E204" s="5">
        <f>3016.1-3016.1</f>
        <v>0</v>
      </c>
      <c r="G204" s="24"/>
      <c r="H204" s="24"/>
      <c r="I204" s="24"/>
    </row>
    <row r="205" spans="1:9" ht="79.900000000000006" hidden="1" customHeight="1" x14ac:dyDescent="0.3">
      <c r="A205" s="3" t="s">
        <v>149</v>
      </c>
      <c r="B205" s="4" t="s">
        <v>148</v>
      </c>
      <c r="C205" s="5">
        <f>C206</f>
        <v>0</v>
      </c>
      <c r="D205" s="5">
        <f>D206</f>
        <v>0</v>
      </c>
      <c r="E205" s="5">
        <f>E206</f>
        <v>0</v>
      </c>
    </row>
    <row r="206" spans="1:9" ht="5.25" hidden="1" customHeight="1" x14ac:dyDescent="0.3">
      <c r="A206" s="3" t="s">
        <v>151</v>
      </c>
      <c r="B206" s="4" t="s">
        <v>150</v>
      </c>
      <c r="C206" s="5"/>
      <c r="D206" s="5"/>
      <c r="E206" s="5"/>
    </row>
    <row r="207" spans="1:9" ht="70.5" hidden="1" customHeight="1" x14ac:dyDescent="0.3">
      <c r="A207" s="3" t="s">
        <v>434</v>
      </c>
      <c r="B207" s="4" t="s">
        <v>137</v>
      </c>
      <c r="C207" s="5">
        <f>C208</f>
        <v>0</v>
      </c>
      <c r="D207" s="5">
        <f>D208</f>
        <v>0</v>
      </c>
      <c r="E207" s="5">
        <f>E208</f>
        <v>0</v>
      </c>
    </row>
    <row r="208" spans="1:9" ht="72" hidden="1" customHeight="1" x14ac:dyDescent="0.3">
      <c r="A208" s="3" t="s">
        <v>435</v>
      </c>
      <c r="B208" s="4" t="s">
        <v>138</v>
      </c>
      <c r="C208" s="5"/>
      <c r="D208" s="5"/>
      <c r="E208" s="5"/>
    </row>
    <row r="209" spans="1:5" ht="56.25" x14ac:dyDescent="0.3">
      <c r="A209" s="3" t="s">
        <v>437</v>
      </c>
      <c r="B209" s="4" t="s">
        <v>126</v>
      </c>
      <c r="C209" s="5">
        <f>C210</f>
        <v>3141.9</v>
      </c>
      <c r="D209" s="5">
        <f>D210</f>
        <v>2526.9</v>
      </c>
      <c r="E209" s="5">
        <f>E210</f>
        <v>2634.2</v>
      </c>
    </row>
    <row r="210" spans="1:5" ht="97.5" customHeight="1" x14ac:dyDescent="0.3">
      <c r="A210" s="3" t="s">
        <v>501</v>
      </c>
      <c r="B210" s="4" t="s">
        <v>127</v>
      </c>
      <c r="C210" s="5">
        <v>3141.9</v>
      </c>
      <c r="D210" s="5">
        <v>2526.9</v>
      </c>
      <c r="E210" s="5">
        <v>2634.2</v>
      </c>
    </row>
    <row r="211" spans="1:5" ht="35.25" customHeight="1" x14ac:dyDescent="0.3">
      <c r="A211" s="3" t="s">
        <v>69</v>
      </c>
      <c r="B211" s="4" t="s">
        <v>128</v>
      </c>
      <c r="C211" s="5">
        <f>C212</f>
        <v>797648.7</v>
      </c>
      <c r="D211" s="5">
        <f>D212</f>
        <v>838884.1</v>
      </c>
      <c r="E211" s="5">
        <f>E212</f>
        <v>893999.4</v>
      </c>
    </row>
    <row r="212" spans="1:5" ht="39" customHeight="1" x14ac:dyDescent="0.3">
      <c r="A212" s="3" t="s">
        <v>70</v>
      </c>
      <c r="B212" s="4" t="s">
        <v>129</v>
      </c>
      <c r="C212" s="5">
        <v>797648.7</v>
      </c>
      <c r="D212" s="5">
        <v>838884.1</v>
      </c>
      <c r="E212" s="5">
        <v>893999.4</v>
      </c>
    </row>
    <row r="213" spans="1:5" s="19" customFormat="1" ht="35.25" customHeight="1" x14ac:dyDescent="0.3">
      <c r="A213" s="1" t="s">
        <v>71</v>
      </c>
      <c r="B213" s="2" t="s">
        <v>130</v>
      </c>
      <c r="C213" s="12">
        <f>C214+C224+C220+C218+C222+C216</f>
        <v>66366.599999999991</v>
      </c>
      <c r="D213" s="12">
        <f>D214+D224+D220+D218+D222+D216</f>
        <v>59647.8</v>
      </c>
      <c r="E213" s="12">
        <f>E214+E224+E220+E218+E222+E216</f>
        <v>60001.8</v>
      </c>
    </row>
    <row r="214" spans="1:5" ht="106.5" customHeight="1" x14ac:dyDescent="0.3">
      <c r="A214" s="3" t="s">
        <v>502</v>
      </c>
      <c r="B214" s="4" t="s">
        <v>131</v>
      </c>
      <c r="C214" s="5">
        <f>C215</f>
        <v>6969.8</v>
      </c>
      <c r="D214" s="5">
        <f>D215</f>
        <v>7118.2</v>
      </c>
      <c r="E214" s="5">
        <f>E215</f>
        <v>7472.2</v>
      </c>
    </row>
    <row r="215" spans="1:5" ht="122.25" customHeight="1" x14ac:dyDescent="0.3">
      <c r="A215" s="3" t="s">
        <v>438</v>
      </c>
      <c r="B215" s="4" t="s">
        <v>132</v>
      </c>
      <c r="C215" s="5">
        <v>6969.8</v>
      </c>
      <c r="D215" s="5">
        <v>7118.2</v>
      </c>
      <c r="E215" s="5">
        <v>7472.2</v>
      </c>
    </row>
    <row r="216" spans="1:5" ht="105.75" customHeight="1" x14ac:dyDescent="0.3">
      <c r="A216" s="3" t="s">
        <v>505</v>
      </c>
      <c r="B216" s="4" t="s">
        <v>503</v>
      </c>
      <c r="C216" s="5">
        <f>C217</f>
        <v>6300.2</v>
      </c>
      <c r="D216" s="5">
        <f>D217</f>
        <v>0</v>
      </c>
      <c r="E216" s="5">
        <f>E217</f>
        <v>0</v>
      </c>
    </row>
    <row r="217" spans="1:5" ht="105" customHeight="1" x14ac:dyDescent="0.3">
      <c r="A217" s="3" t="s">
        <v>506</v>
      </c>
      <c r="B217" s="4" t="s">
        <v>504</v>
      </c>
      <c r="C217" s="5">
        <v>6300.2</v>
      </c>
      <c r="D217" s="5">
        <v>0</v>
      </c>
      <c r="E217" s="5">
        <v>0</v>
      </c>
    </row>
    <row r="218" spans="1:5" ht="137.25" customHeight="1" x14ac:dyDescent="0.3">
      <c r="A218" s="3" t="s">
        <v>439</v>
      </c>
      <c r="B218" s="4" t="s">
        <v>240</v>
      </c>
      <c r="C218" s="5">
        <f>C219</f>
        <v>32888.5</v>
      </c>
      <c r="D218" s="5">
        <f>D219</f>
        <v>32576</v>
      </c>
      <c r="E218" s="5">
        <f>E219</f>
        <v>32576</v>
      </c>
    </row>
    <row r="219" spans="1:5" ht="189.75" customHeight="1" x14ac:dyDescent="0.3">
      <c r="A219" s="3" t="s">
        <v>507</v>
      </c>
      <c r="B219" s="4" t="s">
        <v>241</v>
      </c>
      <c r="C219" s="5">
        <v>32888.5</v>
      </c>
      <c r="D219" s="5">
        <v>32576</v>
      </c>
      <c r="E219" s="5">
        <v>32576</v>
      </c>
    </row>
    <row r="220" spans="1:5" ht="83.25" hidden="1" customHeight="1" x14ac:dyDescent="0.3">
      <c r="A220" s="3" t="s">
        <v>177</v>
      </c>
      <c r="B220" s="4" t="s">
        <v>176</v>
      </c>
      <c r="C220" s="5">
        <f>C221</f>
        <v>0</v>
      </c>
      <c r="D220" s="5">
        <f>D221</f>
        <v>0</v>
      </c>
      <c r="E220" s="5">
        <f>E221</f>
        <v>0</v>
      </c>
    </row>
    <row r="221" spans="1:5" ht="102.6" hidden="1" customHeight="1" x14ac:dyDescent="0.3">
      <c r="A221" s="3" t="s">
        <v>175</v>
      </c>
      <c r="B221" s="4" t="s">
        <v>174</v>
      </c>
      <c r="C221" s="5"/>
      <c r="D221" s="5"/>
      <c r="E221" s="5"/>
    </row>
    <row r="222" spans="1:5" ht="102.6" hidden="1" customHeight="1" x14ac:dyDescent="0.3">
      <c r="A222" s="3" t="s">
        <v>248</v>
      </c>
      <c r="B222" s="4" t="s">
        <v>249</v>
      </c>
      <c r="C222" s="5">
        <f>C223</f>
        <v>0</v>
      </c>
      <c r="D222" s="5">
        <f>D223</f>
        <v>0</v>
      </c>
      <c r="E222" s="5">
        <f>E223</f>
        <v>0</v>
      </c>
    </row>
    <row r="223" spans="1:5" ht="102.6" hidden="1" customHeight="1" x14ac:dyDescent="0.3">
      <c r="A223" s="3" t="s">
        <v>247</v>
      </c>
      <c r="B223" s="4" t="s">
        <v>246</v>
      </c>
      <c r="C223" s="5"/>
      <c r="D223" s="5"/>
      <c r="E223" s="5"/>
    </row>
    <row r="224" spans="1:5" ht="57" customHeight="1" x14ac:dyDescent="0.3">
      <c r="A224" s="3" t="s">
        <v>508</v>
      </c>
      <c r="B224" s="4" t="s">
        <v>133</v>
      </c>
      <c r="C224" s="5">
        <f>C225</f>
        <v>20208.099999999999</v>
      </c>
      <c r="D224" s="5">
        <f>D225</f>
        <v>19953.599999999999</v>
      </c>
      <c r="E224" s="5">
        <f>E225</f>
        <v>19953.599999999999</v>
      </c>
    </row>
    <row r="225" spans="1:5" ht="62.25" customHeight="1" x14ac:dyDescent="0.3">
      <c r="A225" s="3" t="s">
        <v>509</v>
      </c>
      <c r="B225" s="4" t="s">
        <v>134</v>
      </c>
      <c r="C225" s="5">
        <f>19953.6+254.5</f>
        <v>20208.099999999999</v>
      </c>
      <c r="D225" s="5">
        <v>19953.599999999999</v>
      </c>
      <c r="E225" s="5">
        <v>19953.599999999999</v>
      </c>
    </row>
    <row r="226" spans="1:5" ht="35.25" hidden="1" customHeight="1" x14ac:dyDescent="0.3">
      <c r="A226" s="3" t="s">
        <v>228</v>
      </c>
      <c r="B226" s="4" t="s">
        <v>227</v>
      </c>
      <c r="C226" s="5">
        <f t="shared" ref="C226:E227" si="3">C227</f>
        <v>0</v>
      </c>
      <c r="D226" s="5">
        <f t="shared" si="3"/>
        <v>0</v>
      </c>
      <c r="E226" s="5">
        <f t="shared" si="3"/>
        <v>0</v>
      </c>
    </row>
    <row r="227" spans="1:5" ht="43.5" hidden="1" customHeight="1" x14ac:dyDescent="0.3">
      <c r="A227" s="3" t="s">
        <v>224</v>
      </c>
      <c r="B227" s="4" t="s">
        <v>223</v>
      </c>
      <c r="C227" s="5">
        <f t="shared" si="3"/>
        <v>0</v>
      </c>
      <c r="D227" s="5">
        <f t="shared" si="3"/>
        <v>0</v>
      </c>
      <c r="E227" s="5">
        <f t="shared" si="3"/>
        <v>0</v>
      </c>
    </row>
    <row r="228" spans="1:5" ht="120" hidden="1" customHeight="1" x14ac:dyDescent="0.3">
      <c r="A228" s="3" t="s">
        <v>225</v>
      </c>
      <c r="B228" s="4" t="s">
        <v>226</v>
      </c>
      <c r="C228" s="5"/>
      <c r="D228" s="5">
        <v>0</v>
      </c>
      <c r="E228" s="5">
        <v>0</v>
      </c>
    </row>
    <row r="229" spans="1:5" s="27" customFormat="1" ht="34.9" customHeight="1" x14ac:dyDescent="0.35">
      <c r="A229" s="25" t="s">
        <v>75</v>
      </c>
      <c r="B229" s="26"/>
      <c r="C229" s="15">
        <f>C13+C118</f>
        <v>2986813.5999999996</v>
      </c>
      <c r="D229" s="15">
        <f>D13+D118</f>
        <v>2566302.0999999996</v>
      </c>
      <c r="E229" s="15">
        <f>E13+E118</f>
        <v>2645682.6</v>
      </c>
    </row>
    <row r="230" spans="1:5" ht="18" customHeight="1" x14ac:dyDescent="0.3">
      <c r="C230" s="28"/>
      <c r="D230" s="28"/>
    </row>
    <row r="231" spans="1:5" ht="18" customHeight="1" x14ac:dyDescent="0.3">
      <c r="A231" s="29" t="s">
        <v>78</v>
      </c>
      <c r="B231" s="30"/>
      <c r="C231" s="31"/>
      <c r="D231" s="31"/>
      <c r="E231" s="31"/>
    </row>
    <row r="232" spans="1:5" ht="19.149999999999999" customHeight="1" x14ac:dyDescent="0.3">
      <c r="A232" s="29" t="s">
        <v>82</v>
      </c>
      <c r="B232" s="30"/>
      <c r="C232" s="30"/>
      <c r="E232" s="30" t="s">
        <v>145</v>
      </c>
    </row>
    <row r="233" spans="1:5" s="35" customFormat="1" ht="18" customHeight="1" x14ac:dyDescent="0.3">
      <c r="C233" s="38">
        <v>2337672.9</v>
      </c>
      <c r="D233" s="38">
        <v>2391737.2000000002</v>
      </c>
      <c r="E233" s="39">
        <v>1849207.7</v>
      </c>
    </row>
    <row r="234" spans="1:5" s="35" customFormat="1" ht="18" customHeight="1" x14ac:dyDescent="0.3">
      <c r="C234" s="38">
        <v>2599126.5</v>
      </c>
      <c r="D234" s="38">
        <v>2609400.3000000003</v>
      </c>
      <c r="E234" s="38">
        <v>2367733</v>
      </c>
    </row>
    <row r="235" spans="1:5" s="35" customFormat="1" ht="18" hidden="1" customHeight="1" x14ac:dyDescent="0.3">
      <c r="C235" s="43">
        <v>2599126.5</v>
      </c>
      <c r="D235" s="43">
        <v>2609400.2999999998</v>
      </c>
      <c r="E235" s="43">
        <v>2367733</v>
      </c>
    </row>
    <row r="236" spans="1:5" s="35" customFormat="1" ht="18" hidden="1" customHeight="1" x14ac:dyDescent="0.3">
      <c r="C236" s="43">
        <f>C229-C235</f>
        <v>387687.09999999963</v>
      </c>
      <c r="D236" s="43">
        <f>D229-D235</f>
        <v>-43098.200000000186</v>
      </c>
      <c r="E236" s="43">
        <f>E229-E235</f>
        <v>277949.60000000009</v>
      </c>
    </row>
    <row r="237" spans="1:5" s="35" customFormat="1" ht="18" hidden="1" customHeight="1" x14ac:dyDescent="0.3">
      <c r="C237" s="36">
        <f>C236-C19-C39</f>
        <v>302794.39999999962</v>
      </c>
      <c r="D237" s="36">
        <f>D236-D19-D39</f>
        <v>-130715.50000000017</v>
      </c>
      <c r="E237" s="36">
        <f>E236-E19-E39</f>
        <v>186936.7000000001</v>
      </c>
    </row>
    <row r="238" spans="1:5" s="35" customFormat="1" ht="18" hidden="1" customHeight="1" x14ac:dyDescent="0.3">
      <c r="C238" s="42"/>
      <c r="D238" s="42"/>
      <c r="E238" s="42"/>
    </row>
    <row r="239" spans="1:5" s="35" customFormat="1" ht="18" hidden="1" customHeight="1" x14ac:dyDescent="0.3">
      <c r="C239" s="42"/>
      <c r="D239" s="42"/>
      <c r="E239" s="42"/>
    </row>
    <row r="240" spans="1:5" s="35" customFormat="1" ht="18" hidden="1" customHeight="1" x14ac:dyDescent="0.3">
      <c r="C240" s="34"/>
      <c r="D240" s="34"/>
    </row>
    <row r="241" spans="3:5" s="40" customFormat="1" ht="18" hidden="1" customHeight="1" x14ac:dyDescent="0.3">
      <c r="C241" s="41"/>
      <c r="D241" s="41"/>
    </row>
    <row r="242" spans="3:5" ht="18" hidden="1" customHeight="1" x14ac:dyDescent="0.3">
      <c r="C242" s="44">
        <f>C19+C39</f>
        <v>84892.7</v>
      </c>
      <c r="D242" s="44">
        <f>D19+D39</f>
        <v>87617.299999999988</v>
      </c>
      <c r="E242" s="44">
        <f>E19+E39</f>
        <v>91012.9</v>
      </c>
    </row>
    <row r="243" spans="3:5" ht="18" hidden="1" customHeight="1" x14ac:dyDescent="0.3"/>
    <row r="249" spans="3:5" ht="18" customHeight="1" x14ac:dyDescent="0.3">
      <c r="C249" s="47"/>
      <c r="D249" s="47"/>
      <c r="E249" s="48"/>
    </row>
    <row r="250" spans="3:5" ht="18" customHeight="1" x14ac:dyDescent="0.3">
      <c r="C250" s="47"/>
      <c r="D250" s="47"/>
      <c r="E250" s="48"/>
    </row>
    <row r="251" spans="3:5" ht="18" customHeight="1" x14ac:dyDescent="0.3">
      <c r="C251" s="47"/>
      <c r="D251" s="47"/>
      <c r="E251" s="47"/>
    </row>
  </sheetData>
  <mergeCells count="9">
    <mergeCell ref="B2:E2"/>
    <mergeCell ref="B3:E3"/>
    <mergeCell ref="B4:E4"/>
    <mergeCell ref="A7:E7"/>
    <mergeCell ref="A9:A11"/>
    <mergeCell ref="B9:B11"/>
    <mergeCell ref="C9:C11"/>
    <mergeCell ref="D9:D11"/>
    <mergeCell ref="E9:E11"/>
  </mergeCells>
  <pageMargins left="0" right="0" top="0" bottom="0" header="0.39370078740157483" footer="0.39370078740157483"/>
  <pageSetup paperSize="9" scale="6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4"/>
  <sheetViews>
    <sheetView view="pageBreakPreview" zoomScale="60" zoomScaleNormal="90" workbookViewId="0">
      <selection activeCell="C15" sqref="C15"/>
    </sheetView>
  </sheetViews>
  <sheetFormatPr defaultColWidth="8.85546875" defaultRowHeight="18" customHeight="1" x14ac:dyDescent="0.3"/>
  <cols>
    <col min="1" max="1" width="64.42578125" style="11" customWidth="1"/>
    <col min="2" max="2" width="32" style="11" customWidth="1"/>
    <col min="3" max="3" width="20.28515625" style="16" customWidth="1"/>
    <col min="4" max="4" width="19.85546875" style="16" customWidth="1"/>
    <col min="5" max="5" width="21.28515625" style="11" customWidth="1"/>
    <col min="6" max="6" width="8.85546875" style="11"/>
    <col min="7" max="9" width="12.28515625" style="11" bestFit="1" customWidth="1"/>
    <col min="10" max="256" width="8.85546875" style="11"/>
    <col min="257" max="257" width="64.42578125" style="11" customWidth="1"/>
    <col min="258" max="258" width="32" style="11" customWidth="1"/>
    <col min="259" max="259" width="20.28515625" style="11" customWidth="1"/>
    <col min="260" max="260" width="19.85546875" style="11" customWidth="1"/>
    <col min="261" max="261" width="21.28515625" style="11" customWidth="1"/>
    <col min="262" max="262" width="8.85546875" style="11"/>
    <col min="263" max="265" width="12.28515625" style="11" bestFit="1" customWidth="1"/>
    <col min="266" max="512" width="8.85546875" style="11"/>
    <col min="513" max="513" width="64.42578125" style="11" customWidth="1"/>
    <col min="514" max="514" width="32" style="11" customWidth="1"/>
    <col min="515" max="515" width="20.28515625" style="11" customWidth="1"/>
    <col min="516" max="516" width="19.85546875" style="11" customWidth="1"/>
    <col min="517" max="517" width="21.28515625" style="11" customWidth="1"/>
    <col min="518" max="518" width="8.85546875" style="11"/>
    <col min="519" max="521" width="12.28515625" style="11" bestFit="1" customWidth="1"/>
    <col min="522" max="768" width="8.85546875" style="11"/>
    <col min="769" max="769" width="64.42578125" style="11" customWidth="1"/>
    <col min="770" max="770" width="32" style="11" customWidth="1"/>
    <col min="771" max="771" width="20.28515625" style="11" customWidth="1"/>
    <col min="772" max="772" width="19.85546875" style="11" customWidth="1"/>
    <col min="773" max="773" width="21.28515625" style="11" customWidth="1"/>
    <col min="774" max="774" width="8.85546875" style="11"/>
    <col min="775" max="777" width="12.28515625" style="11" bestFit="1" customWidth="1"/>
    <col min="778" max="1024" width="8.85546875" style="11"/>
    <col min="1025" max="1025" width="64.42578125" style="11" customWidth="1"/>
    <col min="1026" max="1026" width="32" style="11" customWidth="1"/>
    <col min="1027" max="1027" width="20.28515625" style="11" customWidth="1"/>
    <col min="1028" max="1028" width="19.85546875" style="11" customWidth="1"/>
    <col min="1029" max="1029" width="21.28515625" style="11" customWidth="1"/>
    <col min="1030" max="1030" width="8.85546875" style="11"/>
    <col min="1031" max="1033" width="12.28515625" style="11" bestFit="1" customWidth="1"/>
    <col min="1034" max="1280" width="8.85546875" style="11"/>
    <col min="1281" max="1281" width="64.42578125" style="11" customWidth="1"/>
    <col min="1282" max="1282" width="32" style="11" customWidth="1"/>
    <col min="1283" max="1283" width="20.28515625" style="11" customWidth="1"/>
    <col min="1284" max="1284" width="19.85546875" style="11" customWidth="1"/>
    <col min="1285" max="1285" width="21.28515625" style="11" customWidth="1"/>
    <col min="1286" max="1286" width="8.85546875" style="11"/>
    <col min="1287" max="1289" width="12.28515625" style="11" bestFit="1" customWidth="1"/>
    <col min="1290" max="1536" width="8.85546875" style="11"/>
    <col min="1537" max="1537" width="64.42578125" style="11" customWidth="1"/>
    <col min="1538" max="1538" width="32" style="11" customWidth="1"/>
    <col min="1539" max="1539" width="20.28515625" style="11" customWidth="1"/>
    <col min="1540" max="1540" width="19.85546875" style="11" customWidth="1"/>
    <col min="1541" max="1541" width="21.28515625" style="11" customWidth="1"/>
    <col min="1542" max="1542" width="8.85546875" style="11"/>
    <col min="1543" max="1545" width="12.28515625" style="11" bestFit="1" customWidth="1"/>
    <col min="1546" max="1792" width="8.85546875" style="11"/>
    <col min="1793" max="1793" width="64.42578125" style="11" customWidth="1"/>
    <col min="1794" max="1794" width="32" style="11" customWidth="1"/>
    <col min="1795" max="1795" width="20.28515625" style="11" customWidth="1"/>
    <col min="1796" max="1796" width="19.85546875" style="11" customWidth="1"/>
    <col min="1797" max="1797" width="21.28515625" style="11" customWidth="1"/>
    <col min="1798" max="1798" width="8.85546875" style="11"/>
    <col min="1799" max="1801" width="12.28515625" style="11" bestFit="1" customWidth="1"/>
    <col min="1802" max="2048" width="8.85546875" style="11"/>
    <col min="2049" max="2049" width="64.42578125" style="11" customWidth="1"/>
    <col min="2050" max="2050" width="32" style="11" customWidth="1"/>
    <col min="2051" max="2051" width="20.28515625" style="11" customWidth="1"/>
    <col min="2052" max="2052" width="19.85546875" style="11" customWidth="1"/>
    <col min="2053" max="2053" width="21.28515625" style="11" customWidth="1"/>
    <col min="2054" max="2054" width="8.85546875" style="11"/>
    <col min="2055" max="2057" width="12.28515625" style="11" bestFit="1" customWidth="1"/>
    <col min="2058" max="2304" width="8.85546875" style="11"/>
    <col min="2305" max="2305" width="64.42578125" style="11" customWidth="1"/>
    <col min="2306" max="2306" width="32" style="11" customWidth="1"/>
    <col min="2307" max="2307" width="20.28515625" style="11" customWidth="1"/>
    <col min="2308" max="2308" width="19.85546875" style="11" customWidth="1"/>
    <col min="2309" max="2309" width="21.28515625" style="11" customWidth="1"/>
    <col min="2310" max="2310" width="8.85546875" style="11"/>
    <col min="2311" max="2313" width="12.28515625" style="11" bestFit="1" customWidth="1"/>
    <col min="2314" max="2560" width="8.85546875" style="11"/>
    <col min="2561" max="2561" width="64.42578125" style="11" customWidth="1"/>
    <col min="2562" max="2562" width="32" style="11" customWidth="1"/>
    <col min="2563" max="2563" width="20.28515625" style="11" customWidth="1"/>
    <col min="2564" max="2564" width="19.85546875" style="11" customWidth="1"/>
    <col min="2565" max="2565" width="21.28515625" style="11" customWidth="1"/>
    <col min="2566" max="2566" width="8.85546875" style="11"/>
    <col min="2567" max="2569" width="12.28515625" style="11" bestFit="1" customWidth="1"/>
    <col min="2570" max="2816" width="8.85546875" style="11"/>
    <col min="2817" max="2817" width="64.42578125" style="11" customWidth="1"/>
    <col min="2818" max="2818" width="32" style="11" customWidth="1"/>
    <col min="2819" max="2819" width="20.28515625" style="11" customWidth="1"/>
    <col min="2820" max="2820" width="19.85546875" style="11" customWidth="1"/>
    <col min="2821" max="2821" width="21.28515625" style="11" customWidth="1"/>
    <col min="2822" max="2822" width="8.85546875" style="11"/>
    <col min="2823" max="2825" width="12.28515625" style="11" bestFit="1" customWidth="1"/>
    <col min="2826" max="3072" width="8.85546875" style="11"/>
    <col min="3073" max="3073" width="64.42578125" style="11" customWidth="1"/>
    <col min="3074" max="3074" width="32" style="11" customWidth="1"/>
    <col min="3075" max="3075" width="20.28515625" style="11" customWidth="1"/>
    <col min="3076" max="3076" width="19.85546875" style="11" customWidth="1"/>
    <col min="3077" max="3077" width="21.28515625" style="11" customWidth="1"/>
    <col min="3078" max="3078" width="8.85546875" style="11"/>
    <col min="3079" max="3081" width="12.28515625" style="11" bestFit="1" customWidth="1"/>
    <col min="3082" max="3328" width="8.85546875" style="11"/>
    <col min="3329" max="3329" width="64.42578125" style="11" customWidth="1"/>
    <col min="3330" max="3330" width="32" style="11" customWidth="1"/>
    <col min="3331" max="3331" width="20.28515625" style="11" customWidth="1"/>
    <col min="3332" max="3332" width="19.85546875" style="11" customWidth="1"/>
    <col min="3333" max="3333" width="21.28515625" style="11" customWidth="1"/>
    <col min="3334" max="3334" width="8.85546875" style="11"/>
    <col min="3335" max="3337" width="12.28515625" style="11" bestFit="1" customWidth="1"/>
    <col min="3338" max="3584" width="8.85546875" style="11"/>
    <col min="3585" max="3585" width="64.42578125" style="11" customWidth="1"/>
    <col min="3586" max="3586" width="32" style="11" customWidth="1"/>
    <col min="3587" max="3587" width="20.28515625" style="11" customWidth="1"/>
    <col min="3588" max="3588" width="19.85546875" style="11" customWidth="1"/>
    <col min="3589" max="3589" width="21.28515625" style="11" customWidth="1"/>
    <col min="3590" max="3590" width="8.85546875" style="11"/>
    <col min="3591" max="3593" width="12.28515625" style="11" bestFit="1" customWidth="1"/>
    <col min="3594" max="3840" width="8.85546875" style="11"/>
    <col min="3841" max="3841" width="64.42578125" style="11" customWidth="1"/>
    <col min="3842" max="3842" width="32" style="11" customWidth="1"/>
    <col min="3843" max="3843" width="20.28515625" style="11" customWidth="1"/>
    <col min="3844" max="3844" width="19.85546875" style="11" customWidth="1"/>
    <col min="3845" max="3845" width="21.28515625" style="11" customWidth="1"/>
    <col min="3846" max="3846" width="8.85546875" style="11"/>
    <col min="3847" max="3849" width="12.28515625" style="11" bestFit="1" customWidth="1"/>
    <col min="3850" max="4096" width="8.85546875" style="11"/>
    <col min="4097" max="4097" width="64.42578125" style="11" customWidth="1"/>
    <col min="4098" max="4098" width="32" style="11" customWidth="1"/>
    <col min="4099" max="4099" width="20.28515625" style="11" customWidth="1"/>
    <col min="4100" max="4100" width="19.85546875" style="11" customWidth="1"/>
    <col min="4101" max="4101" width="21.28515625" style="11" customWidth="1"/>
    <col min="4102" max="4102" width="8.85546875" style="11"/>
    <col min="4103" max="4105" width="12.28515625" style="11" bestFit="1" customWidth="1"/>
    <col min="4106" max="4352" width="8.85546875" style="11"/>
    <col min="4353" max="4353" width="64.42578125" style="11" customWidth="1"/>
    <col min="4354" max="4354" width="32" style="11" customWidth="1"/>
    <col min="4355" max="4355" width="20.28515625" style="11" customWidth="1"/>
    <col min="4356" max="4356" width="19.85546875" style="11" customWidth="1"/>
    <col min="4357" max="4357" width="21.28515625" style="11" customWidth="1"/>
    <col min="4358" max="4358" width="8.85546875" style="11"/>
    <col min="4359" max="4361" width="12.28515625" style="11" bestFit="1" customWidth="1"/>
    <col min="4362" max="4608" width="8.85546875" style="11"/>
    <col min="4609" max="4609" width="64.42578125" style="11" customWidth="1"/>
    <col min="4610" max="4610" width="32" style="11" customWidth="1"/>
    <col min="4611" max="4611" width="20.28515625" style="11" customWidth="1"/>
    <col min="4612" max="4612" width="19.85546875" style="11" customWidth="1"/>
    <col min="4613" max="4613" width="21.28515625" style="11" customWidth="1"/>
    <col min="4614" max="4614" width="8.85546875" style="11"/>
    <col min="4615" max="4617" width="12.28515625" style="11" bestFit="1" customWidth="1"/>
    <col min="4618" max="4864" width="8.85546875" style="11"/>
    <col min="4865" max="4865" width="64.42578125" style="11" customWidth="1"/>
    <col min="4866" max="4866" width="32" style="11" customWidth="1"/>
    <col min="4867" max="4867" width="20.28515625" style="11" customWidth="1"/>
    <col min="4868" max="4868" width="19.85546875" style="11" customWidth="1"/>
    <col min="4869" max="4869" width="21.28515625" style="11" customWidth="1"/>
    <col min="4870" max="4870" width="8.85546875" style="11"/>
    <col min="4871" max="4873" width="12.28515625" style="11" bestFit="1" customWidth="1"/>
    <col min="4874" max="5120" width="8.85546875" style="11"/>
    <col min="5121" max="5121" width="64.42578125" style="11" customWidth="1"/>
    <col min="5122" max="5122" width="32" style="11" customWidth="1"/>
    <col min="5123" max="5123" width="20.28515625" style="11" customWidth="1"/>
    <col min="5124" max="5124" width="19.85546875" style="11" customWidth="1"/>
    <col min="5125" max="5125" width="21.28515625" style="11" customWidth="1"/>
    <col min="5126" max="5126" width="8.85546875" style="11"/>
    <col min="5127" max="5129" width="12.28515625" style="11" bestFit="1" customWidth="1"/>
    <col min="5130" max="5376" width="8.85546875" style="11"/>
    <col min="5377" max="5377" width="64.42578125" style="11" customWidth="1"/>
    <col min="5378" max="5378" width="32" style="11" customWidth="1"/>
    <col min="5379" max="5379" width="20.28515625" style="11" customWidth="1"/>
    <col min="5380" max="5380" width="19.85546875" style="11" customWidth="1"/>
    <col min="5381" max="5381" width="21.28515625" style="11" customWidth="1"/>
    <col min="5382" max="5382" width="8.85546875" style="11"/>
    <col min="5383" max="5385" width="12.28515625" style="11" bestFit="1" customWidth="1"/>
    <col min="5386" max="5632" width="8.85546875" style="11"/>
    <col min="5633" max="5633" width="64.42578125" style="11" customWidth="1"/>
    <col min="5634" max="5634" width="32" style="11" customWidth="1"/>
    <col min="5635" max="5635" width="20.28515625" style="11" customWidth="1"/>
    <col min="5636" max="5636" width="19.85546875" style="11" customWidth="1"/>
    <col min="5637" max="5637" width="21.28515625" style="11" customWidth="1"/>
    <col min="5638" max="5638" width="8.85546875" style="11"/>
    <col min="5639" max="5641" width="12.28515625" style="11" bestFit="1" customWidth="1"/>
    <col min="5642" max="5888" width="8.85546875" style="11"/>
    <col min="5889" max="5889" width="64.42578125" style="11" customWidth="1"/>
    <col min="5890" max="5890" width="32" style="11" customWidth="1"/>
    <col min="5891" max="5891" width="20.28515625" style="11" customWidth="1"/>
    <col min="5892" max="5892" width="19.85546875" style="11" customWidth="1"/>
    <col min="5893" max="5893" width="21.28515625" style="11" customWidth="1"/>
    <col min="5894" max="5894" width="8.85546875" style="11"/>
    <col min="5895" max="5897" width="12.28515625" style="11" bestFit="1" customWidth="1"/>
    <col min="5898" max="6144" width="8.85546875" style="11"/>
    <col min="6145" max="6145" width="64.42578125" style="11" customWidth="1"/>
    <col min="6146" max="6146" width="32" style="11" customWidth="1"/>
    <col min="6147" max="6147" width="20.28515625" style="11" customWidth="1"/>
    <col min="6148" max="6148" width="19.85546875" style="11" customWidth="1"/>
    <col min="6149" max="6149" width="21.28515625" style="11" customWidth="1"/>
    <col min="6150" max="6150" width="8.85546875" style="11"/>
    <col min="6151" max="6153" width="12.28515625" style="11" bestFit="1" customWidth="1"/>
    <col min="6154" max="6400" width="8.85546875" style="11"/>
    <col min="6401" max="6401" width="64.42578125" style="11" customWidth="1"/>
    <col min="6402" max="6402" width="32" style="11" customWidth="1"/>
    <col min="6403" max="6403" width="20.28515625" style="11" customWidth="1"/>
    <col min="6404" max="6404" width="19.85546875" style="11" customWidth="1"/>
    <col min="6405" max="6405" width="21.28515625" style="11" customWidth="1"/>
    <col min="6406" max="6406" width="8.85546875" style="11"/>
    <col min="6407" max="6409" width="12.28515625" style="11" bestFit="1" customWidth="1"/>
    <col min="6410" max="6656" width="8.85546875" style="11"/>
    <col min="6657" max="6657" width="64.42578125" style="11" customWidth="1"/>
    <col min="6658" max="6658" width="32" style="11" customWidth="1"/>
    <col min="6659" max="6659" width="20.28515625" style="11" customWidth="1"/>
    <col min="6660" max="6660" width="19.85546875" style="11" customWidth="1"/>
    <col min="6661" max="6661" width="21.28515625" style="11" customWidth="1"/>
    <col min="6662" max="6662" width="8.85546875" style="11"/>
    <col min="6663" max="6665" width="12.28515625" style="11" bestFit="1" customWidth="1"/>
    <col min="6666" max="6912" width="8.85546875" style="11"/>
    <col min="6913" max="6913" width="64.42578125" style="11" customWidth="1"/>
    <col min="6914" max="6914" width="32" style="11" customWidth="1"/>
    <col min="6915" max="6915" width="20.28515625" style="11" customWidth="1"/>
    <col min="6916" max="6916" width="19.85546875" style="11" customWidth="1"/>
    <col min="6917" max="6917" width="21.28515625" style="11" customWidth="1"/>
    <col min="6918" max="6918" width="8.85546875" style="11"/>
    <col min="6919" max="6921" width="12.28515625" style="11" bestFit="1" customWidth="1"/>
    <col min="6922" max="7168" width="8.85546875" style="11"/>
    <col min="7169" max="7169" width="64.42578125" style="11" customWidth="1"/>
    <col min="7170" max="7170" width="32" style="11" customWidth="1"/>
    <col min="7171" max="7171" width="20.28515625" style="11" customWidth="1"/>
    <col min="7172" max="7172" width="19.85546875" style="11" customWidth="1"/>
    <col min="7173" max="7173" width="21.28515625" style="11" customWidth="1"/>
    <col min="7174" max="7174" width="8.85546875" style="11"/>
    <col min="7175" max="7177" width="12.28515625" style="11" bestFit="1" customWidth="1"/>
    <col min="7178" max="7424" width="8.85546875" style="11"/>
    <col min="7425" max="7425" width="64.42578125" style="11" customWidth="1"/>
    <col min="7426" max="7426" width="32" style="11" customWidth="1"/>
    <col min="7427" max="7427" width="20.28515625" style="11" customWidth="1"/>
    <col min="7428" max="7428" width="19.85546875" style="11" customWidth="1"/>
    <col min="7429" max="7429" width="21.28515625" style="11" customWidth="1"/>
    <col min="7430" max="7430" width="8.85546875" style="11"/>
    <col min="7431" max="7433" width="12.28515625" style="11" bestFit="1" customWidth="1"/>
    <col min="7434" max="7680" width="8.85546875" style="11"/>
    <col min="7681" max="7681" width="64.42578125" style="11" customWidth="1"/>
    <col min="7682" max="7682" width="32" style="11" customWidth="1"/>
    <col min="7683" max="7683" width="20.28515625" style="11" customWidth="1"/>
    <col min="7684" max="7684" width="19.85546875" style="11" customWidth="1"/>
    <col min="7685" max="7685" width="21.28515625" style="11" customWidth="1"/>
    <col min="7686" max="7686" width="8.85546875" style="11"/>
    <col min="7687" max="7689" width="12.28515625" style="11" bestFit="1" customWidth="1"/>
    <col min="7690" max="7936" width="8.85546875" style="11"/>
    <col min="7937" max="7937" width="64.42578125" style="11" customWidth="1"/>
    <col min="7938" max="7938" width="32" style="11" customWidth="1"/>
    <col min="7939" max="7939" width="20.28515625" style="11" customWidth="1"/>
    <col min="7940" max="7940" width="19.85546875" style="11" customWidth="1"/>
    <col min="7941" max="7941" width="21.28515625" style="11" customWidth="1"/>
    <col min="7942" max="7942" width="8.85546875" style="11"/>
    <col min="7943" max="7945" width="12.28515625" style="11" bestFit="1" customWidth="1"/>
    <col min="7946" max="8192" width="8.85546875" style="11"/>
    <col min="8193" max="8193" width="64.42578125" style="11" customWidth="1"/>
    <col min="8194" max="8194" width="32" style="11" customWidth="1"/>
    <col min="8195" max="8195" width="20.28515625" style="11" customWidth="1"/>
    <col min="8196" max="8196" width="19.85546875" style="11" customWidth="1"/>
    <col min="8197" max="8197" width="21.28515625" style="11" customWidth="1"/>
    <col min="8198" max="8198" width="8.85546875" style="11"/>
    <col min="8199" max="8201" width="12.28515625" style="11" bestFit="1" customWidth="1"/>
    <col min="8202" max="8448" width="8.85546875" style="11"/>
    <col min="8449" max="8449" width="64.42578125" style="11" customWidth="1"/>
    <col min="8450" max="8450" width="32" style="11" customWidth="1"/>
    <col min="8451" max="8451" width="20.28515625" style="11" customWidth="1"/>
    <col min="8452" max="8452" width="19.85546875" style="11" customWidth="1"/>
    <col min="8453" max="8453" width="21.28515625" style="11" customWidth="1"/>
    <col min="8454" max="8454" width="8.85546875" style="11"/>
    <col min="8455" max="8457" width="12.28515625" style="11" bestFit="1" customWidth="1"/>
    <col min="8458" max="8704" width="8.85546875" style="11"/>
    <col min="8705" max="8705" width="64.42578125" style="11" customWidth="1"/>
    <col min="8706" max="8706" width="32" style="11" customWidth="1"/>
    <col min="8707" max="8707" width="20.28515625" style="11" customWidth="1"/>
    <col min="8708" max="8708" width="19.85546875" style="11" customWidth="1"/>
    <col min="8709" max="8709" width="21.28515625" style="11" customWidth="1"/>
    <col min="8710" max="8710" width="8.85546875" style="11"/>
    <col min="8711" max="8713" width="12.28515625" style="11" bestFit="1" customWidth="1"/>
    <col min="8714" max="8960" width="8.85546875" style="11"/>
    <col min="8961" max="8961" width="64.42578125" style="11" customWidth="1"/>
    <col min="8962" max="8962" width="32" style="11" customWidth="1"/>
    <col min="8963" max="8963" width="20.28515625" style="11" customWidth="1"/>
    <col min="8964" max="8964" width="19.85546875" style="11" customWidth="1"/>
    <col min="8965" max="8965" width="21.28515625" style="11" customWidth="1"/>
    <col min="8966" max="8966" width="8.85546875" style="11"/>
    <col min="8967" max="8969" width="12.28515625" style="11" bestFit="1" customWidth="1"/>
    <col min="8970" max="9216" width="8.85546875" style="11"/>
    <col min="9217" max="9217" width="64.42578125" style="11" customWidth="1"/>
    <col min="9218" max="9218" width="32" style="11" customWidth="1"/>
    <col min="9219" max="9219" width="20.28515625" style="11" customWidth="1"/>
    <col min="9220" max="9220" width="19.85546875" style="11" customWidth="1"/>
    <col min="9221" max="9221" width="21.28515625" style="11" customWidth="1"/>
    <col min="9222" max="9222" width="8.85546875" style="11"/>
    <col min="9223" max="9225" width="12.28515625" style="11" bestFit="1" customWidth="1"/>
    <col min="9226" max="9472" width="8.85546875" style="11"/>
    <col min="9473" max="9473" width="64.42578125" style="11" customWidth="1"/>
    <col min="9474" max="9474" width="32" style="11" customWidth="1"/>
    <col min="9475" max="9475" width="20.28515625" style="11" customWidth="1"/>
    <col min="9476" max="9476" width="19.85546875" style="11" customWidth="1"/>
    <col min="9477" max="9477" width="21.28515625" style="11" customWidth="1"/>
    <col min="9478" max="9478" width="8.85546875" style="11"/>
    <col min="9479" max="9481" width="12.28515625" style="11" bestFit="1" customWidth="1"/>
    <col min="9482" max="9728" width="8.85546875" style="11"/>
    <col min="9729" max="9729" width="64.42578125" style="11" customWidth="1"/>
    <col min="9730" max="9730" width="32" style="11" customWidth="1"/>
    <col min="9731" max="9731" width="20.28515625" style="11" customWidth="1"/>
    <col min="9732" max="9732" width="19.85546875" style="11" customWidth="1"/>
    <col min="9733" max="9733" width="21.28515625" style="11" customWidth="1"/>
    <col min="9734" max="9734" width="8.85546875" style="11"/>
    <col min="9735" max="9737" width="12.28515625" style="11" bestFit="1" customWidth="1"/>
    <col min="9738" max="9984" width="8.85546875" style="11"/>
    <col min="9985" max="9985" width="64.42578125" style="11" customWidth="1"/>
    <col min="9986" max="9986" width="32" style="11" customWidth="1"/>
    <col min="9987" max="9987" width="20.28515625" style="11" customWidth="1"/>
    <col min="9988" max="9988" width="19.85546875" style="11" customWidth="1"/>
    <col min="9989" max="9989" width="21.28515625" style="11" customWidth="1"/>
    <col min="9990" max="9990" width="8.85546875" style="11"/>
    <col min="9991" max="9993" width="12.28515625" style="11" bestFit="1" customWidth="1"/>
    <col min="9994" max="10240" width="8.85546875" style="11"/>
    <col min="10241" max="10241" width="64.42578125" style="11" customWidth="1"/>
    <col min="10242" max="10242" width="32" style="11" customWidth="1"/>
    <col min="10243" max="10243" width="20.28515625" style="11" customWidth="1"/>
    <col min="10244" max="10244" width="19.85546875" style="11" customWidth="1"/>
    <col min="10245" max="10245" width="21.28515625" style="11" customWidth="1"/>
    <col min="10246" max="10246" width="8.85546875" style="11"/>
    <col min="10247" max="10249" width="12.28515625" style="11" bestFit="1" customWidth="1"/>
    <col min="10250" max="10496" width="8.85546875" style="11"/>
    <col min="10497" max="10497" width="64.42578125" style="11" customWidth="1"/>
    <col min="10498" max="10498" width="32" style="11" customWidth="1"/>
    <col min="10499" max="10499" width="20.28515625" style="11" customWidth="1"/>
    <col min="10500" max="10500" width="19.85546875" style="11" customWidth="1"/>
    <col min="10501" max="10501" width="21.28515625" style="11" customWidth="1"/>
    <col min="10502" max="10502" width="8.85546875" style="11"/>
    <col min="10503" max="10505" width="12.28515625" style="11" bestFit="1" customWidth="1"/>
    <col min="10506" max="10752" width="8.85546875" style="11"/>
    <col min="10753" max="10753" width="64.42578125" style="11" customWidth="1"/>
    <col min="10754" max="10754" width="32" style="11" customWidth="1"/>
    <col min="10755" max="10755" width="20.28515625" style="11" customWidth="1"/>
    <col min="10756" max="10756" width="19.85546875" style="11" customWidth="1"/>
    <col min="10757" max="10757" width="21.28515625" style="11" customWidth="1"/>
    <col min="10758" max="10758" width="8.85546875" style="11"/>
    <col min="10759" max="10761" width="12.28515625" style="11" bestFit="1" customWidth="1"/>
    <col min="10762" max="11008" width="8.85546875" style="11"/>
    <col min="11009" max="11009" width="64.42578125" style="11" customWidth="1"/>
    <col min="11010" max="11010" width="32" style="11" customWidth="1"/>
    <col min="11011" max="11011" width="20.28515625" style="11" customWidth="1"/>
    <col min="11012" max="11012" width="19.85546875" style="11" customWidth="1"/>
    <col min="11013" max="11013" width="21.28515625" style="11" customWidth="1"/>
    <col min="11014" max="11014" width="8.85546875" style="11"/>
    <col min="11015" max="11017" width="12.28515625" style="11" bestFit="1" customWidth="1"/>
    <col min="11018" max="11264" width="8.85546875" style="11"/>
    <col min="11265" max="11265" width="64.42578125" style="11" customWidth="1"/>
    <col min="11266" max="11266" width="32" style="11" customWidth="1"/>
    <col min="11267" max="11267" width="20.28515625" style="11" customWidth="1"/>
    <col min="11268" max="11268" width="19.85546875" style="11" customWidth="1"/>
    <col min="11269" max="11269" width="21.28515625" style="11" customWidth="1"/>
    <col min="11270" max="11270" width="8.85546875" style="11"/>
    <col min="11271" max="11273" width="12.28515625" style="11" bestFit="1" customWidth="1"/>
    <col min="11274" max="11520" width="8.85546875" style="11"/>
    <col min="11521" max="11521" width="64.42578125" style="11" customWidth="1"/>
    <col min="11522" max="11522" width="32" style="11" customWidth="1"/>
    <col min="11523" max="11523" width="20.28515625" style="11" customWidth="1"/>
    <col min="11524" max="11524" width="19.85546875" style="11" customWidth="1"/>
    <col min="11525" max="11525" width="21.28515625" style="11" customWidth="1"/>
    <col min="11526" max="11526" width="8.85546875" style="11"/>
    <col min="11527" max="11529" width="12.28515625" style="11" bestFit="1" customWidth="1"/>
    <col min="11530" max="11776" width="8.85546875" style="11"/>
    <col min="11777" max="11777" width="64.42578125" style="11" customWidth="1"/>
    <col min="11778" max="11778" width="32" style="11" customWidth="1"/>
    <col min="11779" max="11779" width="20.28515625" style="11" customWidth="1"/>
    <col min="11780" max="11780" width="19.85546875" style="11" customWidth="1"/>
    <col min="11781" max="11781" width="21.28515625" style="11" customWidth="1"/>
    <col min="11782" max="11782" width="8.85546875" style="11"/>
    <col min="11783" max="11785" width="12.28515625" style="11" bestFit="1" customWidth="1"/>
    <col min="11786" max="12032" width="8.85546875" style="11"/>
    <col min="12033" max="12033" width="64.42578125" style="11" customWidth="1"/>
    <col min="12034" max="12034" width="32" style="11" customWidth="1"/>
    <col min="12035" max="12035" width="20.28515625" style="11" customWidth="1"/>
    <col min="12036" max="12036" width="19.85546875" style="11" customWidth="1"/>
    <col min="12037" max="12037" width="21.28515625" style="11" customWidth="1"/>
    <col min="12038" max="12038" width="8.85546875" style="11"/>
    <col min="12039" max="12041" width="12.28515625" style="11" bestFit="1" customWidth="1"/>
    <col min="12042" max="12288" width="8.85546875" style="11"/>
    <col min="12289" max="12289" width="64.42578125" style="11" customWidth="1"/>
    <col min="12290" max="12290" width="32" style="11" customWidth="1"/>
    <col min="12291" max="12291" width="20.28515625" style="11" customWidth="1"/>
    <col min="12292" max="12292" width="19.85546875" style="11" customWidth="1"/>
    <col min="12293" max="12293" width="21.28515625" style="11" customWidth="1"/>
    <col min="12294" max="12294" width="8.85546875" style="11"/>
    <col min="12295" max="12297" width="12.28515625" style="11" bestFit="1" customWidth="1"/>
    <col min="12298" max="12544" width="8.85546875" style="11"/>
    <col min="12545" max="12545" width="64.42578125" style="11" customWidth="1"/>
    <col min="12546" max="12546" width="32" style="11" customWidth="1"/>
    <col min="12547" max="12547" width="20.28515625" style="11" customWidth="1"/>
    <col min="12548" max="12548" width="19.85546875" style="11" customWidth="1"/>
    <col min="12549" max="12549" width="21.28515625" style="11" customWidth="1"/>
    <col min="12550" max="12550" width="8.85546875" style="11"/>
    <col min="12551" max="12553" width="12.28515625" style="11" bestFit="1" customWidth="1"/>
    <col min="12554" max="12800" width="8.85546875" style="11"/>
    <col min="12801" max="12801" width="64.42578125" style="11" customWidth="1"/>
    <col min="12802" max="12802" width="32" style="11" customWidth="1"/>
    <col min="12803" max="12803" width="20.28515625" style="11" customWidth="1"/>
    <col min="12804" max="12804" width="19.85546875" style="11" customWidth="1"/>
    <col min="12805" max="12805" width="21.28515625" style="11" customWidth="1"/>
    <col min="12806" max="12806" width="8.85546875" style="11"/>
    <col min="12807" max="12809" width="12.28515625" style="11" bestFit="1" customWidth="1"/>
    <col min="12810" max="13056" width="8.85546875" style="11"/>
    <col min="13057" max="13057" width="64.42578125" style="11" customWidth="1"/>
    <col min="13058" max="13058" width="32" style="11" customWidth="1"/>
    <col min="13059" max="13059" width="20.28515625" style="11" customWidth="1"/>
    <col min="13060" max="13060" width="19.85546875" style="11" customWidth="1"/>
    <col min="13061" max="13061" width="21.28515625" style="11" customWidth="1"/>
    <col min="13062" max="13062" width="8.85546875" style="11"/>
    <col min="13063" max="13065" width="12.28515625" style="11" bestFit="1" customWidth="1"/>
    <col min="13066" max="13312" width="8.85546875" style="11"/>
    <col min="13313" max="13313" width="64.42578125" style="11" customWidth="1"/>
    <col min="13314" max="13314" width="32" style="11" customWidth="1"/>
    <col min="13315" max="13315" width="20.28515625" style="11" customWidth="1"/>
    <col min="13316" max="13316" width="19.85546875" style="11" customWidth="1"/>
    <col min="13317" max="13317" width="21.28515625" style="11" customWidth="1"/>
    <col min="13318" max="13318" width="8.85546875" style="11"/>
    <col min="13319" max="13321" width="12.28515625" style="11" bestFit="1" customWidth="1"/>
    <col min="13322" max="13568" width="8.85546875" style="11"/>
    <col min="13569" max="13569" width="64.42578125" style="11" customWidth="1"/>
    <col min="13570" max="13570" width="32" style="11" customWidth="1"/>
    <col min="13571" max="13571" width="20.28515625" style="11" customWidth="1"/>
    <col min="13572" max="13572" width="19.85546875" style="11" customWidth="1"/>
    <col min="13573" max="13573" width="21.28515625" style="11" customWidth="1"/>
    <col min="13574" max="13574" width="8.85546875" style="11"/>
    <col min="13575" max="13577" width="12.28515625" style="11" bestFit="1" customWidth="1"/>
    <col min="13578" max="13824" width="8.85546875" style="11"/>
    <col min="13825" max="13825" width="64.42578125" style="11" customWidth="1"/>
    <col min="13826" max="13826" width="32" style="11" customWidth="1"/>
    <col min="13827" max="13827" width="20.28515625" style="11" customWidth="1"/>
    <col min="13828" max="13828" width="19.85546875" style="11" customWidth="1"/>
    <col min="13829" max="13829" width="21.28515625" style="11" customWidth="1"/>
    <col min="13830" max="13830" width="8.85546875" style="11"/>
    <col min="13831" max="13833" width="12.28515625" style="11" bestFit="1" customWidth="1"/>
    <col min="13834" max="14080" width="8.85546875" style="11"/>
    <col min="14081" max="14081" width="64.42578125" style="11" customWidth="1"/>
    <col min="14082" max="14082" width="32" style="11" customWidth="1"/>
    <col min="14083" max="14083" width="20.28515625" style="11" customWidth="1"/>
    <col min="14084" max="14084" width="19.85546875" style="11" customWidth="1"/>
    <col min="14085" max="14085" width="21.28515625" style="11" customWidth="1"/>
    <col min="14086" max="14086" width="8.85546875" style="11"/>
    <col min="14087" max="14089" width="12.28515625" style="11" bestFit="1" customWidth="1"/>
    <col min="14090" max="14336" width="8.85546875" style="11"/>
    <col min="14337" max="14337" width="64.42578125" style="11" customWidth="1"/>
    <col min="14338" max="14338" width="32" style="11" customWidth="1"/>
    <col min="14339" max="14339" width="20.28515625" style="11" customWidth="1"/>
    <col min="14340" max="14340" width="19.85546875" style="11" customWidth="1"/>
    <col min="14341" max="14341" width="21.28515625" style="11" customWidth="1"/>
    <col min="14342" max="14342" width="8.85546875" style="11"/>
    <col min="14343" max="14345" width="12.28515625" style="11" bestFit="1" customWidth="1"/>
    <col min="14346" max="14592" width="8.85546875" style="11"/>
    <col min="14593" max="14593" width="64.42578125" style="11" customWidth="1"/>
    <col min="14594" max="14594" width="32" style="11" customWidth="1"/>
    <col min="14595" max="14595" width="20.28515625" style="11" customWidth="1"/>
    <col min="14596" max="14596" width="19.85546875" style="11" customWidth="1"/>
    <col min="14597" max="14597" width="21.28515625" style="11" customWidth="1"/>
    <col min="14598" max="14598" width="8.85546875" style="11"/>
    <col min="14599" max="14601" width="12.28515625" style="11" bestFit="1" customWidth="1"/>
    <col min="14602" max="14848" width="8.85546875" style="11"/>
    <col min="14849" max="14849" width="64.42578125" style="11" customWidth="1"/>
    <col min="14850" max="14850" width="32" style="11" customWidth="1"/>
    <col min="14851" max="14851" width="20.28515625" style="11" customWidth="1"/>
    <col min="14852" max="14852" width="19.85546875" style="11" customWidth="1"/>
    <col min="14853" max="14853" width="21.28515625" style="11" customWidth="1"/>
    <col min="14854" max="14854" width="8.85546875" style="11"/>
    <col min="14855" max="14857" width="12.28515625" style="11" bestFit="1" customWidth="1"/>
    <col min="14858" max="15104" width="8.85546875" style="11"/>
    <col min="15105" max="15105" width="64.42578125" style="11" customWidth="1"/>
    <col min="15106" max="15106" width="32" style="11" customWidth="1"/>
    <col min="15107" max="15107" width="20.28515625" style="11" customWidth="1"/>
    <col min="15108" max="15108" width="19.85546875" style="11" customWidth="1"/>
    <col min="15109" max="15109" width="21.28515625" style="11" customWidth="1"/>
    <col min="15110" max="15110" width="8.85546875" style="11"/>
    <col min="15111" max="15113" width="12.28515625" style="11" bestFit="1" customWidth="1"/>
    <col min="15114" max="15360" width="8.85546875" style="11"/>
    <col min="15361" max="15361" width="64.42578125" style="11" customWidth="1"/>
    <col min="15362" max="15362" width="32" style="11" customWidth="1"/>
    <col min="15363" max="15363" width="20.28515625" style="11" customWidth="1"/>
    <col min="15364" max="15364" width="19.85546875" style="11" customWidth="1"/>
    <col min="15365" max="15365" width="21.28515625" style="11" customWidth="1"/>
    <col min="15366" max="15366" width="8.85546875" style="11"/>
    <col min="15367" max="15369" width="12.28515625" style="11" bestFit="1" customWidth="1"/>
    <col min="15370" max="15616" width="8.85546875" style="11"/>
    <col min="15617" max="15617" width="64.42578125" style="11" customWidth="1"/>
    <col min="15618" max="15618" width="32" style="11" customWidth="1"/>
    <col min="15619" max="15619" width="20.28515625" style="11" customWidth="1"/>
    <col min="15620" max="15620" width="19.85546875" style="11" customWidth="1"/>
    <col min="15621" max="15621" width="21.28515625" style="11" customWidth="1"/>
    <col min="15622" max="15622" width="8.85546875" style="11"/>
    <col min="15623" max="15625" width="12.28515625" style="11" bestFit="1" customWidth="1"/>
    <col min="15626" max="15872" width="8.85546875" style="11"/>
    <col min="15873" max="15873" width="64.42578125" style="11" customWidth="1"/>
    <col min="15874" max="15874" width="32" style="11" customWidth="1"/>
    <col min="15875" max="15875" width="20.28515625" style="11" customWidth="1"/>
    <col min="15876" max="15876" width="19.85546875" style="11" customWidth="1"/>
    <col min="15877" max="15877" width="21.28515625" style="11" customWidth="1"/>
    <col min="15878" max="15878" width="8.85546875" style="11"/>
    <col min="15879" max="15881" width="12.28515625" style="11" bestFit="1" customWidth="1"/>
    <col min="15882" max="16128" width="8.85546875" style="11"/>
    <col min="16129" max="16129" width="64.42578125" style="11" customWidth="1"/>
    <col min="16130" max="16130" width="32" style="11" customWidth="1"/>
    <col min="16131" max="16131" width="20.28515625" style="11" customWidth="1"/>
    <col min="16132" max="16132" width="19.85546875" style="11" customWidth="1"/>
    <col min="16133" max="16133" width="21.28515625" style="11" customWidth="1"/>
    <col min="16134" max="16134" width="8.85546875" style="11"/>
    <col min="16135" max="16137" width="12.28515625" style="11" bestFit="1" customWidth="1"/>
    <col min="16138" max="16384" width="8.85546875" style="11"/>
  </cols>
  <sheetData>
    <row r="1" spans="1:5" ht="18" customHeight="1" x14ac:dyDescent="0.3">
      <c r="B1" s="8"/>
      <c r="C1" s="9"/>
      <c r="D1" s="49"/>
      <c r="E1" s="32" t="s">
        <v>144</v>
      </c>
    </row>
    <row r="2" spans="1:5" ht="18" customHeight="1" x14ac:dyDescent="0.3">
      <c r="B2" s="50" t="s">
        <v>76</v>
      </c>
      <c r="C2" s="50"/>
      <c r="D2" s="50"/>
      <c r="E2" s="50"/>
    </row>
    <row r="3" spans="1:5" ht="18" customHeight="1" x14ac:dyDescent="0.3">
      <c r="B3" s="50" t="s">
        <v>77</v>
      </c>
      <c r="C3" s="50"/>
      <c r="D3" s="50"/>
      <c r="E3" s="50"/>
    </row>
    <row r="4" spans="1:5" ht="18" customHeight="1" x14ac:dyDescent="0.3">
      <c r="B4" s="50" t="s">
        <v>366</v>
      </c>
      <c r="C4" s="50"/>
      <c r="D4" s="50"/>
      <c r="E4" s="50"/>
    </row>
    <row r="5" spans="1:5" ht="18" customHeight="1" x14ac:dyDescent="0.3">
      <c r="B5" s="8"/>
      <c r="C5" s="9"/>
      <c r="D5" s="49"/>
      <c r="E5" s="33" t="s">
        <v>516</v>
      </c>
    </row>
    <row r="7" spans="1:5" ht="34.9" customHeight="1" x14ac:dyDescent="0.3">
      <c r="A7" s="51" t="s">
        <v>367</v>
      </c>
      <c r="B7" s="51"/>
      <c r="C7" s="51"/>
      <c r="D7" s="51"/>
      <c r="E7" s="51"/>
    </row>
    <row r="9" spans="1:5" ht="38.450000000000003" customHeight="1" x14ac:dyDescent="0.3">
      <c r="A9" s="52" t="s">
        <v>3</v>
      </c>
      <c r="B9" s="52" t="s">
        <v>0</v>
      </c>
      <c r="C9" s="52" t="s">
        <v>264</v>
      </c>
      <c r="D9" s="55" t="s">
        <v>336</v>
      </c>
      <c r="E9" s="55" t="s">
        <v>368</v>
      </c>
    </row>
    <row r="10" spans="1:5" ht="21" customHeight="1" x14ac:dyDescent="0.3">
      <c r="A10" s="53"/>
      <c r="B10" s="53"/>
      <c r="C10" s="53"/>
      <c r="D10" s="56"/>
      <c r="E10" s="56"/>
    </row>
    <row r="11" spans="1:5" ht="22.15" customHeight="1" x14ac:dyDescent="0.3">
      <c r="A11" s="54"/>
      <c r="B11" s="54"/>
      <c r="C11" s="54"/>
      <c r="D11" s="57"/>
      <c r="E11" s="57"/>
    </row>
    <row r="12" spans="1:5" ht="19.5" hidden="1" customHeight="1" x14ac:dyDescent="0.3">
      <c r="A12" s="17" t="s">
        <v>1</v>
      </c>
      <c r="B12" s="17" t="s">
        <v>2</v>
      </c>
      <c r="C12" s="17"/>
      <c r="D12" s="17"/>
      <c r="E12" s="18"/>
    </row>
    <row r="13" spans="1:5" s="19" customFormat="1" ht="26.45" customHeight="1" x14ac:dyDescent="0.3">
      <c r="A13" s="1" t="s">
        <v>5</v>
      </c>
      <c r="B13" s="2" t="s">
        <v>4</v>
      </c>
      <c r="C13" s="12">
        <f>C15+C19+C29+C55+C43+C64+C87+C116+C70+C39</f>
        <v>658513.70000000007</v>
      </c>
      <c r="D13" s="12">
        <f>D15+D19+D29+D55+D43+D64+D87+D116+D70+D39</f>
        <v>627414.5</v>
      </c>
      <c r="E13" s="12">
        <f>E15+E19+E29+E55+E43+E64+E87+E116+E70+E39</f>
        <v>661974.6</v>
      </c>
    </row>
    <row r="14" spans="1:5" ht="30.6" customHeight="1" x14ac:dyDescent="0.3">
      <c r="A14" s="20" t="s">
        <v>199</v>
      </c>
      <c r="B14" s="21"/>
      <c r="C14" s="14">
        <f>C15+C19+C29+C43+C39</f>
        <v>596860.20000000007</v>
      </c>
      <c r="D14" s="14">
        <f>D15+D19+D29+D43+D39</f>
        <v>586434.19999999995</v>
      </c>
      <c r="E14" s="14">
        <f>E15+E19+E29+E43+E39</f>
        <v>619530.29999999993</v>
      </c>
    </row>
    <row r="15" spans="1:5" s="19" customFormat="1" ht="31.5" customHeight="1" x14ac:dyDescent="0.3">
      <c r="A15" s="1" t="s">
        <v>7</v>
      </c>
      <c r="B15" s="2" t="s">
        <v>6</v>
      </c>
      <c r="C15" s="12">
        <f>C16</f>
        <v>445567.30000000005</v>
      </c>
      <c r="D15" s="12">
        <f>D16</f>
        <v>428479.4</v>
      </c>
      <c r="E15" s="12">
        <f>E16</f>
        <v>453634.3</v>
      </c>
    </row>
    <row r="16" spans="1:5" ht="37.5" customHeight="1" x14ac:dyDescent="0.3">
      <c r="A16" s="3" t="s">
        <v>9</v>
      </c>
      <c r="B16" s="4" t="s">
        <v>8</v>
      </c>
      <c r="C16" s="5">
        <f>C17+C18</f>
        <v>445567.30000000005</v>
      </c>
      <c r="D16" s="5">
        <f>D17+D18</f>
        <v>428479.4</v>
      </c>
      <c r="E16" s="5">
        <f>E17+E18</f>
        <v>453634.3</v>
      </c>
    </row>
    <row r="17" spans="1:5" ht="167.25" customHeight="1" x14ac:dyDescent="0.3">
      <c r="A17" s="3" t="s">
        <v>442</v>
      </c>
      <c r="B17" s="4" t="s">
        <v>10</v>
      </c>
      <c r="C17" s="5">
        <f>383603.2+15478.2+46485.9</f>
        <v>445567.30000000005</v>
      </c>
      <c r="D17" s="5">
        <v>428479.4</v>
      </c>
      <c r="E17" s="5">
        <v>453634.3</v>
      </c>
    </row>
    <row r="18" spans="1:5" ht="96.75" hidden="1" customHeight="1" x14ac:dyDescent="0.3">
      <c r="A18" s="3" t="s">
        <v>190</v>
      </c>
      <c r="B18" s="4" t="s">
        <v>191</v>
      </c>
      <c r="C18" s="5"/>
      <c r="D18" s="5">
        <v>0</v>
      </c>
      <c r="E18" s="5">
        <v>0</v>
      </c>
    </row>
    <row r="19" spans="1:5" s="19" customFormat="1" ht="105" customHeight="1" x14ac:dyDescent="0.3">
      <c r="A19" s="45" t="s">
        <v>443</v>
      </c>
      <c r="B19" s="2" t="s">
        <v>11</v>
      </c>
      <c r="C19" s="12">
        <f>C20</f>
        <v>42392.7</v>
      </c>
      <c r="D19" s="12">
        <f>D20</f>
        <v>43967.299999999996</v>
      </c>
      <c r="E19" s="12">
        <f>E20</f>
        <v>46012.9</v>
      </c>
    </row>
    <row r="20" spans="1:5" ht="79.5" customHeight="1" x14ac:dyDescent="0.3">
      <c r="A20" s="3" t="s">
        <v>444</v>
      </c>
      <c r="B20" s="4" t="s">
        <v>12</v>
      </c>
      <c r="C20" s="5">
        <f>C21+C23+C25+C27</f>
        <v>42392.7</v>
      </c>
      <c r="D20" s="5">
        <f>D21+D23+D25+D27</f>
        <v>43967.299999999996</v>
      </c>
      <c r="E20" s="5">
        <f>E21+E23+E25+E27</f>
        <v>46012.9</v>
      </c>
    </row>
    <row r="21" spans="1:5" ht="153" customHeight="1" x14ac:dyDescent="0.3">
      <c r="A21" s="3" t="s">
        <v>445</v>
      </c>
      <c r="B21" s="4" t="s">
        <v>13</v>
      </c>
      <c r="C21" s="5">
        <f>C22</f>
        <v>20079.3</v>
      </c>
      <c r="D21" s="5">
        <f>D22</f>
        <v>20976</v>
      </c>
      <c r="E21" s="5">
        <f>E22</f>
        <v>22005.9</v>
      </c>
    </row>
    <row r="22" spans="1:5" ht="210" customHeight="1" x14ac:dyDescent="0.3">
      <c r="A22" s="3" t="s">
        <v>446</v>
      </c>
      <c r="B22" s="4" t="s">
        <v>160</v>
      </c>
      <c r="C22" s="5">
        <v>20079.3</v>
      </c>
      <c r="D22" s="5">
        <v>20976</v>
      </c>
      <c r="E22" s="5">
        <v>22005.9</v>
      </c>
    </row>
    <row r="23" spans="1:5" ht="174" customHeight="1" x14ac:dyDescent="0.3">
      <c r="A23" s="3" t="s">
        <v>447</v>
      </c>
      <c r="B23" s="4" t="s">
        <v>14</v>
      </c>
      <c r="C23" s="5">
        <f>C24</f>
        <v>139.5</v>
      </c>
      <c r="D23" s="5">
        <f>D24</f>
        <v>143.30000000000001</v>
      </c>
      <c r="E23" s="5">
        <f>E24</f>
        <v>146.4</v>
      </c>
    </row>
    <row r="24" spans="1:5" ht="243.75" customHeight="1" x14ac:dyDescent="0.3">
      <c r="A24" s="3" t="s">
        <v>448</v>
      </c>
      <c r="B24" s="4" t="s">
        <v>161</v>
      </c>
      <c r="C24" s="5">
        <v>139.5</v>
      </c>
      <c r="D24" s="5">
        <v>143.30000000000001</v>
      </c>
      <c r="E24" s="5">
        <v>146.4</v>
      </c>
    </row>
    <row r="25" spans="1:5" ht="153" customHeight="1" x14ac:dyDescent="0.3">
      <c r="A25" s="3" t="s">
        <v>449</v>
      </c>
      <c r="B25" s="4" t="s">
        <v>15</v>
      </c>
      <c r="C25" s="5">
        <f>C26</f>
        <v>24822.1</v>
      </c>
      <c r="D25" s="5">
        <f>D26</f>
        <v>25595.1</v>
      </c>
      <c r="E25" s="5">
        <f>E26</f>
        <v>26570.5</v>
      </c>
    </row>
    <row r="26" spans="1:5" ht="203.25" customHeight="1" x14ac:dyDescent="0.3">
      <c r="A26" s="3" t="s">
        <v>450</v>
      </c>
      <c r="B26" s="4" t="s">
        <v>162</v>
      </c>
      <c r="C26" s="5">
        <v>24822.1</v>
      </c>
      <c r="D26" s="5">
        <v>25595.1</v>
      </c>
      <c r="E26" s="5">
        <v>26570.5</v>
      </c>
    </row>
    <row r="27" spans="1:5" ht="145.5" customHeight="1" x14ac:dyDescent="0.3">
      <c r="A27" s="3" t="s">
        <v>451</v>
      </c>
      <c r="B27" s="4" t="s">
        <v>16</v>
      </c>
      <c r="C27" s="5">
        <f>C28</f>
        <v>-2648.2</v>
      </c>
      <c r="D27" s="5">
        <f>D28</f>
        <v>-2747.1</v>
      </c>
      <c r="E27" s="5">
        <f>E28</f>
        <v>-2709.9</v>
      </c>
    </row>
    <row r="28" spans="1:5" ht="207" customHeight="1" x14ac:dyDescent="0.3">
      <c r="A28" s="3" t="s">
        <v>452</v>
      </c>
      <c r="B28" s="4" t="s">
        <v>163</v>
      </c>
      <c r="C28" s="5">
        <v>-2648.2</v>
      </c>
      <c r="D28" s="5">
        <v>-2747.1</v>
      </c>
      <c r="E28" s="5">
        <v>-2709.9</v>
      </c>
    </row>
    <row r="29" spans="1:5" s="19" customFormat="1" ht="42.75" customHeight="1" x14ac:dyDescent="0.3">
      <c r="A29" s="1" t="s">
        <v>453</v>
      </c>
      <c r="B29" s="2" t="s">
        <v>17</v>
      </c>
      <c r="C29" s="12">
        <f>C35+C37+C30</f>
        <v>55050.2</v>
      </c>
      <c r="D29" s="12">
        <f>D35+D37+D30</f>
        <v>58612.899999999994</v>
      </c>
      <c r="E29" s="12">
        <f>E35+E37+E30</f>
        <v>62795</v>
      </c>
    </row>
    <row r="30" spans="1:5" s="19" customFormat="1" ht="75" customHeight="1" x14ac:dyDescent="0.3">
      <c r="A30" s="22" t="s">
        <v>454</v>
      </c>
      <c r="B30" s="23" t="s">
        <v>265</v>
      </c>
      <c r="C30" s="5">
        <f>C31+C33</f>
        <v>19763.399999999998</v>
      </c>
      <c r="D30" s="5">
        <f>D31+D33</f>
        <v>20573.7</v>
      </c>
      <c r="E30" s="5">
        <f>E31+E33</f>
        <v>22055</v>
      </c>
    </row>
    <row r="31" spans="1:5" s="19" customFormat="1" ht="78" customHeight="1" x14ac:dyDescent="0.3">
      <c r="A31" s="22" t="s">
        <v>455</v>
      </c>
      <c r="B31" s="23" t="s">
        <v>266</v>
      </c>
      <c r="C31" s="5">
        <f>C32</f>
        <v>15020.199999999999</v>
      </c>
      <c r="D31" s="5">
        <f>D32</f>
        <v>15636</v>
      </c>
      <c r="E31" s="5">
        <f>E32</f>
        <v>16761.8</v>
      </c>
    </row>
    <row r="32" spans="1:5" s="19" customFormat="1" ht="60" customHeight="1" x14ac:dyDescent="0.3">
      <c r="A32" s="22" t="s">
        <v>383</v>
      </c>
      <c r="B32" s="23" t="s">
        <v>267</v>
      </c>
      <c r="C32" s="7">
        <f>18775.3-3755.1</f>
        <v>15020.199999999999</v>
      </c>
      <c r="D32" s="7">
        <v>15636</v>
      </c>
      <c r="E32" s="7">
        <v>16761.8</v>
      </c>
    </row>
    <row r="33" spans="1:5" s="19" customFormat="1" ht="95.25" customHeight="1" x14ac:dyDescent="0.3">
      <c r="A33" s="22" t="s">
        <v>456</v>
      </c>
      <c r="B33" s="23" t="s">
        <v>268</v>
      </c>
      <c r="C33" s="7">
        <f>C34</f>
        <v>4743.2</v>
      </c>
      <c r="D33" s="7">
        <f>D34</f>
        <v>4937.7</v>
      </c>
      <c r="E33" s="7">
        <f>E34</f>
        <v>5293.2</v>
      </c>
    </row>
    <row r="34" spans="1:5" s="19" customFormat="1" ht="125.25" customHeight="1" x14ac:dyDescent="0.3">
      <c r="A34" s="22" t="s">
        <v>457</v>
      </c>
      <c r="B34" s="23" t="s">
        <v>269</v>
      </c>
      <c r="C34" s="7">
        <f>5929-1185.8</f>
        <v>4743.2</v>
      </c>
      <c r="D34" s="7">
        <v>4937.7</v>
      </c>
      <c r="E34" s="7">
        <v>5293.2</v>
      </c>
    </row>
    <row r="35" spans="1:5" ht="33.4" customHeight="1" x14ac:dyDescent="0.3">
      <c r="A35" s="3" t="s">
        <v>458</v>
      </c>
      <c r="B35" s="4" t="s">
        <v>19</v>
      </c>
      <c r="C35" s="5">
        <f>C36</f>
        <v>29996.799999999999</v>
      </c>
      <c r="D35" s="5">
        <f>D36</f>
        <v>32336.6</v>
      </c>
      <c r="E35" s="5">
        <f>E36</f>
        <v>34632.5</v>
      </c>
    </row>
    <row r="36" spans="1:5" ht="29.25" customHeight="1" x14ac:dyDescent="0.3">
      <c r="A36" s="3" t="s">
        <v>20</v>
      </c>
      <c r="B36" s="4" t="s">
        <v>21</v>
      </c>
      <c r="C36" s="5">
        <v>29996.799999999999</v>
      </c>
      <c r="D36" s="5">
        <v>32336.6</v>
      </c>
      <c r="E36" s="5">
        <v>34632.5</v>
      </c>
    </row>
    <row r="37" spans="1:5" ht="60.6" customHeight="1" x14ac:dyDescent="0.3">
      <c r="A37" s="3" t="s">
        <v>386</v>
      </c>
      <c r="B37" s="4" t="s">
        <v>22</v>
      </c>
      <c r="C37" s="5">
        <f>C38</f>
        <v>5290</v>
      </c>
      <c r="D37" s="5">
        <f>D38</f>
        <v>5702.6</v>
      </c>
      <c r="E37" s="5">
        <f>E38</f>
        <v>6107.5</v>
      </c>
    </row>
    <row r="38" spans="1:5" ht="84.75" customHeight="1" x14ac:dyDescent="0.3">
      <c r="A38" s="3" t="s">
        <v>387</v>
      </c>
      <c r="B38" s="4" t="s">
        <v>23</v>
      </c>
      <c r="C38" s="5">
        <v>5290</v>
      </c>
      <c r="D38" s="5">
        <v>5702.6</v>
      </c>
      <c r="E38" s="5">
        <v>6107.5</v>
      </c>
    </row>
    <row r="39" spans="1:5" ht="39" customHeight="1" x14ac:dyDescent="0.3">
      <c r="A39" s="1" t="s">
        <v>216</v>
      </c>
      <c r="B39" s="6" t="s">
        <v>215</v>
      </c>
      <c r="C39" s="13">
        <f>C40</f>
        <v>42500</v>
      </c>
      <c r="D39" s="13">
        <f>D40</f>
        <v>43650</v>
      </c>
      <c r="E39" s="13">
        <f>E40</f>
        <v>45000</v>
      </c>
    </row>
    <row r="40" spans="1:5" ht="33" customHeight="1" x14ac:dyDescent="0.3">
      <c r="A40" s="3" t="s">
        <v>217</v>
      </c>
      <c r="B40" s="23" t="s">
        <v>194</v>
      </c>
      <c r="C40" s="7">
        <f>C41+C42</f>
        <v>42500</v>
      </c>
      <c r="D40" s="7">
        <f>D41+D42</f>
        <v>43650</v>
      </c>
      <c r="E40" s="7">
        <f>E41+E42</f>
        <v>45000</v>
      </c>
    </row>
    <row r="41" spans="1:5" ht="28.5" customHeight="1" x14ac:dyDescent="0.3">
      <c r="A41" s="3" t="s">
        <v>195</v>
      </c>
      <c r="B41" s="4" t="s">
        <v>197</v>
      </c>
      <c r="C41" s="5">
        <v>2975</v>
      </c>
      <c r="D41" s="5">
        <v>3055.5</v>
      </c>
      <c r="E41" s="5">
        <v>3150</v>
      </c>
    </row>
    <row r="42" spans="1:5" ht="31.5" customHeight="1" x14ac:dyDescent="0.3">
      <c r="A42" s="3" t="s">
        <v>196</v>
      </c>
      <c r="B42" s="4" t="s">
        <v>198</v>
      </c>
      <c r="C42" s="5">
        <v>39525</v>
      </c>
      <c r="D42" s="5">
        <v>40594.5</v>
      </c>
      <c r="E42" s="5">
        <v>41850</v>
      </c>
    </row>
    <row r="43" spans="1:5" s="19" customFormat="1" ht="35.25" customHeight="1" x14ac:dyDescent="0.3">
      <c r="A43" s="1" t="s">
        <v>25</v>
      </c>
      <c r="B43" s="2" t="s">
        <v>24</v>
      </c>
      <c r="C43" s="13">
        <f>C44+C47+C46</f>
        <v>11350</v>
      </c>
      <c r="D43" s="13">
        <f>D44+D47+D46</f>
        <v>11724.599999999999</v>
      </c>
      <c r="E43" s="13">
        <f>E44+E47+E46</f>
        <v>12088.1</v>
      </c>
    </row>
    <row r="44" spans="1:5" ht="62.45" customHeight="1" x14ac:dyDescent="0.3">
      <c r="A44" s="3" t="s">
        <v>388</v>
      </c>
      <c r="B44" s="4" t="s">
        <v>26</v>
      </c>
      <c r="C44" s="7">
        <f>C45</f>
        <v>8798.1</v>
      </c>
      <c r="D44" s="7">
        <f>D45</f>
        <v>9155.1</v>
      </c>
      <c r="E44" s="7">
        <f>E45</f>
        <v>9518.7000000000007</v>
      </c>
    </row>
    <row r="45" spans="1:5" ht="101.25" customHeight="1" x14ac:dyDescent="0.3">
      <c r="A45" s="3" t="s">
        <v>389</v>
      </c>
      <c r="B45" s="4" t="s">
        <v>27</v>
      </c>
      <c r="C45" s="7">
        <v>8798.1</v>
      </c>
      <c r="D45" s="7">
        <v>9155.1</v>
      </c>
      <c r="E45" s="7">
        <v>9518.7000000000007</v>
      </c>
    </row>
    <row r="46" spans="1:5" ht="112.5" customHeight="1" x14ac:dyDescent="0.3">
      <c r="A46" s="3" t="s">
        <v>390</v>
      </c>
      <c r="B46" s="4" t="s">
        <v>193</v>
      </c>
      <c r="C46" s="7">
        <v>22.5</v>
      </c>
      <c r="D46" s="7">
        <v>24.3</v>
      </c>
      <c r="E46" s="7">
        <v>27</v>
      </c>
    </row>
    <row r="47" spans="1:5" ht="84" customHeight="1" x14ac:dyDescent="0.3">
      <c r="A47" s="3" t="s">
        <v>391</v>
      </c>
      <c r="B47" s="4" t="s">
        <v>28</v>
      </c>
      <c r="C47" s="7">
        <f>C48+C50+C51+C53</f>
        <v>2529.4</v>
      </c>
      <c r="D47" s="7">
        <f>D48+D50+D51+D53</f>
        <v>2545.1999999999998</v>
      </c>
      <c r="E47" s="7">
        <f>E48+E50+E51+E53</f>
        <v>2542.4</v>
      </c>
    </row>
    <row r="48" spans="1:5" ht="75.599999999999994" customHeight="1" x14ac:dyDescent="0.3">
      <c r="A48" s="3" t="s">
        <v>392</v>
      </c>
      <c r="B48" s="4" t="s">
        <v>29</v>
      </c>
      <c r="C48" s="7">
        <f>C49</f>
        <v>2031.1</v>
      </c>
      <c r="D48" s="7">
        <f>D49</f>
        <v>2036.1</v>
      </c>
      <c r="E48" s="7">
        <f>E49</f>
        <v>2033.4</v>
      </c>
    </row>
    <row r="49" spans="1:5" ht="92.25" customHeight="1" x14ac:dyDescent="0.3">
      <c r="A49" s="3" t="s">
        <v>393</v>
      </c>
      <c r="B49" s="4" t="s">
        <v>339</v>
      </c>
      <c r="C49" s="7">
        <v>2031.1</v>
      </c>
      <c r="D49" s="7">
        <v>2036.1</v>
      </c>
      <c r="E49" s="7">
        <v>2033.4</v>
      </c>
    </row>
    <row r="50" spans="1:5" ht="56.45" customHeight="1" x14ac:dyDescent="0.3">
      <c r="A50" s="3" t="s">
        <v>394</v>
      </c>
      <c r="B50" s="4" t="s">
        <v>30</v>
      </c>
      <c r="C50" s="7">
        <v>313.3</v>
      </c>
      <c r="D50" s="7">
        <v>324.10000000000002</v>
      </c>
      <c r="E50" s="7">
        <v>324</v>
      </c>
    </row>
    <row r="51" spans="1:5" ht="169.5" customHeight="1" x14ac:dyDescent="0.3">
      <c r="A51" s="3" t="s">
        <v>395</v>
      </c>
      <c r="B51" s="4" t="s">
        <v>192</v>
      </c>
      <c r="C51" s="7">
        <f>C52</f>
        <v>175</v>
      </c>
      <c r="D51" s="7">
        <f>D52</f>
        <v>175</v>
      </c>
      <c r="E51" s="7">
        <f>E52</f>
        <v>175</v>
      </c>
    </row>
    <row r="52" spans="1:5" ht="171" customHeight="1" x14ac:dyDescent="0.3">
      <c r="A52" s="3" t="s">
        <v>396</v>
      </c>
      <c r="B52" s="4" t="s">
        <v>338</v>
      </c>
      <c r="C52" s="7">
        <v>175</v>
      </c>
      <c r="D52" s="7">
        <v>175</v>
      </c>
      <c r="E52" s="7">
        <v>175</v>
      </c>
    </row>
    <row r="53" spans="1:5" ht="65.25" customHeight="1" x14ac:dyDescent="0.3">
      <c r="A53" s="3" t="s">
        <v>397</v>
      </c>
      <c r="B53" s="4" t="s">
        <v>263</v>
      </c>
      <c r="C53" s="7">
        <v>10</v>
      </c>
      <c r="D53" s="7">
        <v>10</v>
      </c>
      <c r="E53" s="7">
        <v>10</v>
      </c>
    </row>
    <row r="54" spans="1:5" ht="29.45" customHeight="1" x14ac:dyDescent="0.3">
      <c r="A54" s="20" t="s">
        <v>200</v>
      </c>
      <c r="B54" s="21"/>
      <c r="C54" s="14">
        <f>C55+C64+C87+C116+C70</f>
        <v>61653.500000000007</v>
      </c>
      <c r="D54" s="14">
        <f>D55+D64+D87+D116+D70</f>
        <v>40980.300000000003</v>
      </c>
      <c r="E54" s="14">
        <f>E55+E64+E87+E116+E70</f>
        <v>42444.3</v>
      </c>
    </row>
    <row r="55" spans="1:5" s="19" customFormat="1" ht="99" customHeight="1" x14ac:dyDescent="0.3">
      <c r="A55" s="1" t="s">
        <v>32</v>
      </c>
      <c r="B55" s="2" t="s">
        <v>31</v>
      </c>
      <c r="C55" s="12">
        <f>C56</f>
        <v>47460.400000000009</v>
      </c>
      <c r="D55" s="12">
        <f>D56</f>
        <v>34761.1</v>
      </c>
      <c r="E55" s="12">
        <f>E56</f>
        <v>35976.400000000001</v>
      </c>
    </row>
    <row r="56" spans="1:5" ht="168" customHeight="1" x14ac:dyDescent="0.3">
      <c r="A56" s="3" t="s">
        <v>398</v>
      </c>
      <c r="B56" s="4" t="s">
        <v>33</v>
      </c>
      <c r="C56" s="5">
        <f>C57+C60+C62</f>
        <v>47460.400000000009</v>
      </c>
      <c r="D56" s="5">
        <f>D57+D60+D62</f>
        <v>34761.1</v>
      </c>
      <c r="E56" s="5">
        <f>E57+E60+E62</f>
        <v>35976.400000000001</v>
      </c>
    </row>
    <row r="57" spans="1:5" ht="117.6" customHeight="1" x14ac:dyDescent="0.3">
      <c r="A57" s="3" t="s">
        <v>399</v>
      </c>
      <c r="B57" s="4" t="s">
        <v>34</v>
      </c>
      <c r="C57" s="5">
        <f>C58+C59</f>
        <v>42357.200000000004</v>
      </c>
      <c r="D57" s="5">
        <f>D58+D59</f>
        <v>29630</v>
      </c>
      <c r="E57" s="5">
        <f>E58+E59</f>
        <v>30816.2</v>
      </c>
    </row>
    <row r="58" spans="1:5" ht="162.75" customHeight="1" x14ac:dyDescent="0.3">
      <c r="A58" s="3" t="s">
        <v>400</v>
      </c>
      <c r="B58" s="4" t="s">
        <v>35</v>
      </c>
      <c r="C58" s="5">
        <f>28491.3-1407.8+5351.8+6716.7+1797.4</f>
        <v>40949.4</v>
      </c>
      <c r="D58" s="5">
        <f>29630-1416.1</f>
        <v>28213.9</v>
      </c>
      <c r="E58" s="5">
        <f>30816.2-1472.7</f>
        <v>29343.5</v>
      </c>
    </row>
    <row r="59" spans="1:5" ht="140.44999999999999" customHeight="1" x14ac:dyDescent="0.3">
      <c r="A59" s="3" t="s">
        <v>401</v>
      </c>
      <c r="B59" s="4" t="s">
        <v>79</v>
      </c>
      <c r="C59" s="5">
        <v>1407.8</v>
      </c>
      <c r="D59" s="5">
        <v>1416.1</v>
      </c>
      <c r="E59" s="5">
        <v>1472.7</v>
      </c>
    </row>
    <row r="60" spans="1:5" ht="147" customHeight="1" x14ac:dyDescent="0.3">
      <c r="A60" s="3" t="s">
        <v>402</v>
      </c>
      <c r="B60" s="4" t="s">
        <v>36</v>
      </c>
      <c r="C60" s="5">
        <f>C61</f>
        <v>156.9</v>
      </c>
      <c r="D60" s="5">
        <f>D61</f>
        <v>163.1</v>
      </c>
      <c r="E60" s="5">
        <f>E61</f>
        <v>169.6</v>
      </c>
    </row>
    <row r="61" spans="1:5" ht="145.5" customHeight="1" x14ac:dyDescent="0.3">
      <c r="A61" s="3" t="s">
        <v>403</v>
      </c>
      <c r="B61" s="4" t="s">
        <v>37</v>
      </c>
      <c r="C61" s="5">
        <v>156.9</v>
      </c>
      <c r="D61" s="5">
        <v>163.1</v>
      </c>
      <c r="E61" s="5">
        <v>169.6</v>
      </c>
    </row>
    <row r="62" spans="1:5" ht="79.150000000000006" customHeight="1" x14ac:dyDescent="0.3">
      <c r="A62" s="3" t="s">
        <v>404</v>
      </c>
      <c r="B62" s="4" t="s">
        <v>38</v>
      </c>
      <c r="C62" s="5">
        <f>C63</f>
        <v>4946.3</v>
      </c>
      <c r="D62" s="5">
        <f>D63</f>
        <v>4968</v>
      </c>
      <c r="E62" s="5">
        <f>E63</f>
        <v>4990.6000000000004</v>
      </c>
    </row>
    <row r="63" spans="1:5" ht="73.900000000000006" customHeight="1" x14ac:dyDescent="0.3">
      <c r="A63" s="3" t="s">
        <v>405</v>
      </c>
      <c r="B63" s="4" t="s">
        <v>39</v>
      </c>
      <c r="C63" s="5">
        <v>4946.3</v>
      </c>
      <c r="D63" s="5">
        <v>4968</v>
      </c>
      <c r="E63" s="5">
        <v>4990.6000000000004</v>
      </c>
    </row>
    <row r="64" spans="1:5" s="19" customFormat="1" ht="45" customHeight="1" x14ac:dyDescent="0.3">
      <c r="A64" s="1" t="s">
        <v>41</v>
      </c>
      <c r="B64" s="2" t="s">
        <v>40</v>
      </c>
      <c r="C64" s="12">
        <f>C65</f>
        <v>5210</v>
      </c>
      <c r="D64" s="12">
        <f>D65</f>
        <v>5418.4</v>
      </c>
      <c r="E64" s="12">
        <f>E65</f>
        <v>5635.0999999999995</v>
      </c>
    </row>
    <row r="65" spans="1:5" ht="51" customHeight="1" x14ac:dyDescent="0.3">
      <c r="A65" s="3" t="s">
        <v>43</v>
      </c>
      <c r="B65" s="4" t="s">
        <v>42</v>
      </c>
      <c r="C65" s="5">
        <f>C66+C67+C68</f>
        <v>5210</v>
      </c>
      <c r="D65" s="5">
        <f>D66+D67+D68</f>
        <v>5418.4</v>
      </c>
      <c r="E65" s="5">
        <f>E66+E67+E68</f>
        <v>5635.0999999999995</v>
      </c>
    </row>
    <row r="66" spans="1:5" ht="57" customHeight="1" x14ac:dyDescent="0.3">
      <c r="A66" s="3" t="s">
        <v>406</v>
      </c>
      <c r="B66" s="4" t="s">
        <v>44</v>
      </c>
      <c r="C66" s="5">
        <v>4636.8999999999996</v>
      </c>
      <c r="D66" s="5">
        <v>4822.3999999999996</v>
      </c>
      <c r="E66" s="5">
        <v>5015.2</v>
      </c>
    </row>
    <row r="67" spans="1:5" ht="51.6" customHeight="1" x14ac:dyDescent="0.3">
      <c r="A67" s="3" t="s">
        <v>407</v>
      </c>
      <c r="B67" s="4" t="s">
        <v>81</v>
      </c>
      <c r="C67" s="5">
        <f>52.1</f>
        <v>52.1</v>
      </c>
      <c r="D67" s="5">
        <v>54.2</v>
      </c>
      <c r="E67" s="5">
        <v>56.4</v>
      </c>
    </row>
    <row r="68" spans="1:5" ht="51" customHeight="1" x14ac:dyDescent="0.3">
      <c r="A68" s="3" t="s">
        <v>408</v>
      </c>
      <c r="B68" s="4" t="s">
        <v>45</v>
      </c>
      <c r="C68" s="5">
        <f>C69</f>
        <v>521</v>
      </c>
      <c r="D68" s="5">
        <f>D69</f>
        <v>541.79999999999995</v>
      </c>
      <c r="E68" s="5">
        <f>E69</f>
        <v>563.5</v>
      </c>
    </row>
    <row r="69" spans="1:5" ht="31.5" customHeight="1" x14ac:dyDescent="0.3">
      <c r="A69" s="3" t="s">
        <v>409</v>
      </c>
      <c r="B69" s="4" t="s">
        <v>80</v>
      </c>
      <c r="C69" s="5">
        <v>521</v>
      </c>
      <c r="D69" s="5">
        <v>541.79999999999995</v>
      </c>
      <c r="E69" s="5">
        <v>563.5</v>
      </c>
    </row>
    <row r="70" spans="1:5" ht="71.25" customHeight="1" x14ac:dyDescent="0.3">
      <c r="A70" s="1" t="s">
        <v>152</v>
      </c>
      <c r="B70" s="6" t="s">
        <v>153</v>
      </c>
      <c r="C70" s="13">
        <f>C77+C71+C83</f>
        <v>8213.1</v>
      </c>
      <c r="D70" s="13">
        <f>D77+D71+D83</f>
        <v>0</v>
      </c>
      <c r="E70" s="13">
        <f>E77+E71+E83</f>
        <v>0</v>
      </c>
    </row>
    <row r="71" spans="1:5" ht="114.75" customHeight="1" x14ac:dyDescent="0.3">
      <c r="A71" s="3" t="s">
        <v>173</v>
      </c>
      <c r="B71" s="4" t="s">
        <v>172</v>
      </c>
      <c r="C71" s="5">
        <f>C72+C75</f>
        <v>1670</v>
      </c>
      <c r="D71" s="5">
        <f>D72+D75</f>
        <v>0</v>
      </c>
      <c r="E71" s="5">
        <f>E72+E75</f>
        <v>0</v>
      </c>
    </row>
    <row r="72" spans="1:5" ht="177.75" customHeight="1" x14ac:dyDescent="0.3">
      <c r="A72" s="3" t="s">
        <v>511</v>
      </c>
      <c r="B72" s="4" t="s">
        <v>170</v>
      </c>
      <c r="C72" s="5">
        <f>C73+C74</f>
        <v>1670</v>
      </c>
      <c r="D72" s="5">
        <f>D73</f>
        <v>0</v>
      </c>
      <c r="E72" s="5">
        <f>E73</f>
        <v>0</v>
      </c>
    </row>
    <row r="73" spans="1:5" ht="138.75" hidden="1" customHeight="1" x14ac:dyDescent="0.3">
      <c r="A73" s="3" t="s">
        <v>169</v>
      </c>
      <c r="B73" s="4" t="s">
        <v>168</v>
      </c>
      <c r="C73" s="5"/>
      <c r="D73" s="5">
        <v>0</v>
      </c>
      <c r="E73" s="5">
        <v>0</v>
      </c>
    </row>
    <row r="74" spans="1:5" ht="162.75" customHeight="1" x14ac:dyDescent="0.3">
      <c r="A74" s="3" t="s">
        <v>510</v>
      </c>
      <c r="B74" s="4" t="s">
        <v>360</v>
      </c>
      <c r="C74" s="5">
        <v>1670</v>
      </c>
      <c r="D74" s="5">
        <v>0</v>
      </c>
      <c r="E74" s="5">
        <v>0</v>
      </c>
    </row>
    <row r="75" spans="1:5" ht="156" hidden="1" customHeight="1" x14ac:dyDescent="0.3">
      <c r="A75" s="3" t="s">
        <v>167</v>
      </c>
      <c r="B75" s="4" t="s">
        <v>166</v>
      </c>
      <c r="C75" s="5">
        <f>C76</f>
        <v>0</v>
      </c>
      <c r="D75" s="5">
        <f>D76</f>
        <v>0</v>
      </c>
      <c r="E75" s="5">
        <f>E76</f>
        <v>0</v>
      </c>
    </row>
    <row r="76" spans="1:5" ht="138" hidden="1" customHeight="1" x14ac:dyDescent="0.3">
      <c r="A76" s="3" t="s">
        <v>165</v>
      </c>
      <c r="B76" s="4" t="s">
        <v>164</v>
      </c>
      <c r="C76" s="5"/>
      <c r="D76" s="5">
        <v>0</v>
      </c>
      <c r="E76" s="5">
        <v>0</v>
      </c>
    </row>
    <row r="77" spans="1:5" ht="71.25" customHeight="1" x14ac:dyDescent="0.3">
      <c r="A77" s="3" t="s">
        <v>154</v>
      </c>
      <c r="B77" s="4" t="s">
        <v>155</v>
      </c>
      <c r="C77" s="5">
        <f>C78+C81</f>
        <v>5623</v>
      </c>
      <c r="D77" s="5">
        <f>D78+D81</f>
        <v>0</v>
      </c>
      <c r="E77" s="5">
        <f>E78+E81</f>
        <v>0</v>
      </c>
    </row>
    <row r="78" spans="1:5" ht="71.25" customHeight="1" x14ac:dyDescent="0.3">
      <c r="A78" s="3" t="s">
        <v>156</v>
      </c>
      <c r="B78" s="4" t="s">
        <v>157</v>
      </c>
      <c r="C78" s="5">
        <f>C79+C80</f>
        <v>5623</v>
      </c>
      <c r="D78" s="5">
        <f>D79+D80</f>
        <v>0</v>
      </c>
      <c r="E78" s="5">
        <f>E79+E80</f>
        <v>0</v>
      </c>
    </row>
    <row r="79" spans="1:5" ht="71.25" customHeight="1" x14ac:dyDescent="0.3">
      <c r="A79" s="3" t="s">
        <v>158</v>
      </c>
      <c r="B79" s="4" t="s">
        <v>159</v>
      </c>
      <c r="C79" s="5">
        <v>5552.3</v>
      </c>
      <c r="D79" s="5">
        <v>0</v>
      </c>
      <c r="E79" s="5">
        <v>0</v>
      </c>
    </row>
    <row r="80" spans="1:5" ht="78" customHeight="1" x14ac:dyDescent="0.3">
      <c r="A80" s="3" t="s">
        <v>183</v>
      </c>
      <c r="B80" s="4" t="s">
        <v>182</v>
      </c>
      <c r="C80" s="5">
        <v>70.7</v>
      </c>
      <c r="D80" s="5">
        <v>0</v>
      </c>
      <c r="E80" s="5">
        <v>0</v>
      </c>
    </row>
    <row r="81" spans="1:5" ht="78" hidden="1" customHeight="1" x14ac:dyDescent="0.3">
      <c r="A81" s="3" t="s">
        <v>181</v>
      </c>
      <c r="B81" s="4" t="s">
        <v>180</v>
      </c>
      <c r="C81" s="5">
        <f>C82</f>
        <v>0</v>
      </c>
      <c r="D81" s="5">
        <f>D82</f>
        <v>0</v>
      </c>
      <c r="E81" s="5">
        <f>E82</f>
        <v>0</v>
      </c>
    </row>
    <row r="82" spans="1:5" ht="99" hidden="1" customHeight="1" x14ac:dyDescent="0.3">
      <c r="A82" s="3" t="s">
        <v>179</v>
      </c>
      <c r="B82" s="4" t="s">
        <v>178</v>
      </c>
      <c r="C82" s="5"/>
      <c r="D82" s="5">
        <v>0</v>
      </c>
      <c r="E82" s="5">
        <v>0</v>
      </c>
    </row>
    <row r="83" spans="1:5" ht="99" customHeight="1" x14ac:dyDescent="0.3">
      <c r="A83" s="3" t="s">
        <v>188</v>
      </c>
      <c r="B83" s="4" t="s">
        <v>189</v>
      </c>
      <c r="C83" s="5">
        <f t="shared" ref="C83:E84" si="0">C84</f>
        <v>920.1</v>
      </c>
      <c r="D83" s="5">
        <f t="shared" si="0"/>
        <v>0</v>
      </c>
      <c r="E83" s="5">
        <f t="shared" si="0"/>
        <v>0</v>
      </c>
    </row>
    <row r="84" spans="1:5" ht="95.25" customHeight="1" x14ac:dyDescent="0.3">
      <c r="A84" s="3" t="s">
        <v>187</v>
      </c>
      <c r="B84" s="4" t="s">
        <v>186</v>
      </c>
      <c r="C84" s="5">
        <f>C85+C86</f>
        <v>920.1</v>
      </c>
      <c r="D84" s="5">
        <f t="shared" si="0"/>
        <v>0</v>
      </c>
      <c r="E84" s="5">
        <f t="shared" si="0"/>
        <v>0</v>
      </c>
    </row>
    <row r="85" spans="1:5" ht="144" customHeight="1" x14ac:dyDescent="0.3">
      <c r="A85" s="3" t="s">
        <v>185</v>
      </c>
      <c r="B85" s="4" t="s">
        <v>184</v>
      </c>
      <c r="C85" s="5">
        <v>714.1</v>
      </c>
      <c r="D85" s="5">
        <v>0</v>
      </c>
      <c r="E85" s="5">
        <v>0</v>
      </c>
    </row>
    <row r="86" spans="1:5" ht="144" customHeight="1" x14ac:dyDescent="0.3">
      <c r="A86" s="3" t="s">
        <v>514</v>
      </c>
      <c r="B86" s="4" t="s">
        <v>515</v>
      </c>
      <c r="C86" s="5">
        <v>206</v>
      </c>
      <c r="D86" s="5">
        <v>0</v>
      </c>
      <c r="E86" s="5">
        <v>0</v>
      </c>
    </row>
    <row r="87" spans="1:5" s="19" customFormat="1" ht="33.4" customHeight="1" x14ac:dyDescent="0.3">
      <c r="A87" s="1" t="s">
        <v>47</v>
      </c>
      <c r="B87" s="2" t="s">
        <v>46</v>
      </c>
      <c r="C87" s="12">
        <f>C91+C108+C110+C114</f>
        <v>770</v>
      </c>
      <c r="D87" s="12">
        <f>D91+D108+D110+D114</f>
        <v>800.8</v>
      </c>
      <c r="E87" s="12">
        <f>E91+E108+E110+E114</f>
        <v>832.8</v>
      </c>
    </row>
    <row r="88" spans="1:5" s="19" customFormat="1" ht="165.75" hidden="1" customHeight="1" x14ac:dyDescent="0.3">
      <c r="A88" s="3" t="s">
        <v>218</v>
      </c>
      <c r="B88" s="4" t="s">
        <v>219</v>
      </c>
      <c r="C88" s="5">
        <f t="shared" ref="C88:E89" si="1">C89</f>
        <v>0</v>
      </c>
      <c r="D88" s="5">
        <f t="shared" si="1"/>
        <v>0</v>
      </c>
      <c r="E88" s="5">
        <f t="shared" si="1"/>
        <v>0</v>
      </c>
    </row>
    <row r="89" spans="1:5" ht="122.25" hidden="1" customHeight="1" x14ac:dyDescent="0.3">
      <c r="A89" s="3" t="s">
        <v>204</v>
      </c>
      <c r="B89" s="4" t="s">
        <v>202</v>
      </c>
      <c r="C89" s="5">
        <f t="shared" si="1"/>
        <v>0</v>
      </c>
      <c r="D89" s="5">
        <f t="shared" si="1"/>
        <v>0</v>
      </c>
      <c r="E89" s="5">
        <f t="shared" si="1"/>
        <v>0</v>
      </c>
    </row>
    <row r="90" spans="1:5" ht="119.25" hidden="1" customHeight="1" x14ac:dyDescent="0.3">
      <c r="A90" s="3" t="s">
        <v>205</v>
      </c>
      <c r="B90" s="4" t="s">
        <v>203</v>
      </c>
      <c r="C90" s="5"/>
      <c r="D90" s="5"/>
      <c r="E90" s="5"/>
    </row>
    <row r="91" spans="1:5" ht="158.25" customHeight="1" x14ac:dyDescent="0.3">
      <c r="A91" s="3" t="s">
        <v>411</v>
      </c>
      <c r="B91" s="4" t="s">
        <v>202</v>
      </c>
      <c r="C91" s="5">
        <f>C92</f>
        <v>770</v>
      </c>
      <c r="D91" s="5">
        <f>D92</f>
        <v>800.8</v>
      </c>
      <c r="E91" s="5">
        <f>E92</f>
        <v>832.8</v>
      </c>
    </row>
    <row r="92" spans="1:5" ht="134.25" customHeight="1" x14ac:dyDescent="0.3">
      <c r="A92" s="3" t="s">
        <v>410</v>
      </c>
      <c r="B92" s="4" t="s">
        <v>203</v>
      </c>
      <c r="C92" s="5">
        <v>770</v>
      </c>
      <c r="D92" s="5">
        <v>800.8</v>
      </c>
      <c r="E92" s="5">
        <v>832.8</v>
      </c>
    </row>
    <row r="93" spans="1:5" ht="152.25" hidden="1" customHeight="1" x14ac:dyDescent="0.3">
      <c r="A93" s="3" t="s">
        <v>333</v>
      </c>
      <c r="B93" s="4" t="s">
        <v>332</v>
      </c>
      <c r="C93" s="5"/>
      <c r="D93" s="5">
        <v>0</v>
      </c>
      <c r="E93" s="5">
        <v>0</v>
      </c>
    </row>
    <row r="94" spans="1:5" ht="152.25" hidden="1" customHeight="1" x14ac:dyDescent="0.3">
      <c r="A94" s="3" t="s">
        <v>335</v>
      </c>
      <c r="B94" s="4" t="s">
        <v>334</v>
      </c>
      <c r="C94" s="5">
        <f>C95</f>
        <v>0</v>
      </c>
      <c r="D94" s="5">
        <v>0</v>
      </c>
      <c r="E94" s="5">
        <v>0</v>
      </c>
    </row>
    <row r="95" spans="1:5" ht="174" hidden="1" customHeight="1" x14ac:dyDescent="0.3">
      <c r="A95" s="3" t="s">
        <v>331</v>
      </c>
      <c r="B95" s="4" t="s">
        <v>330</v>
      </c>
      <c r="C95" s="5"/>
      <c r="D95" s="5">
        <v>0</v>
      </c>
      <c r="E95" s="5">
        <v>0</v>
      </c>
    </row>
    <row r="96" spans="1:5" ht="119.25" hidden="1" customHeight="1" x14ac:dyDescent="0.3">
      <c r="A96" s="3" t="s">
        <v>329</v>
      </c>
      <c r="B96" s="4" t="s">
        <v>328</v>
      </c>
      <c r="C96" s="5">
        <f>C97</f>
        <v>0</v>
      </c>
      <c r="D96" s="5">
        <v>0</v>
      </c>
      <c r="E96" s="5">
        <v>0</v>
      </c>
    </row>
    <row r="97" spans="1:5" ht="150.75" hidden="1" customHeight="1" x14ac:dyDescent="0.3">
      <c r="A97" s="3" t="s">
        <v>327</v>
      </c>
      <c r="B97" s="4" t="s">
        <v>326</v>
      </c>
      <c r="C97" s="5"/>
      <c r="D97" s="5">
        <v>0</v>
      </c>
      <c r="E97" s="5">
        <v>0</v>
      </c>
    </row>
    <row r="98" spans="1:5" ht="140.25" hidden="1" customHeight="1" x14ac:dyDescent="0.3">
      <c r="A98" s="3" t="s">
        <v>325</v>
      </c>
      <c r="B98" s="4" t="s">
        <v>324</v>
      </c>
      <c r="C98" s="5">
        <f>C99</f>
        <v>0</v>
      </c>
      <c r="D98" s="5">
        <v>0</v>
      </c>
      <c r="E98" s="5">
        <v>0</v>
      </c>
    </row>
    <row r="99" spans="1:5" ht="165.75" hidden="1" customHeight="1" x14ac:dyDescent="0.3">
      <c r="A99" s="3" t="s">
        <v>323</v>
      </c>
      <c r="B99" s="4" t="s">
        <v>322</v>
      </c>
      <c r="C99" s="5"/>
      <c r="D99" s="5">
        <v>0</v>
      </c>
      <c r="E99" s="5">
        <v>0</v>
      </c>
    </row>
    <row r="100" spans="1:5" ht="165.75" hidden="1" customHeight="1" x14ac:dyDescent="0.3">
      <c r="A100" s="3" t="s">
        <v>321</v>
      </c>
      <c r="B100" s="4" t="s">
        <v>320</v>
      </c>
      <c r="C100" s="5">
        <f>C101</f>
        <v>0</v>
      </c>
      <c r="D100" s="5">
        <v>0</v>
      </c>
      <c r="E100" s="5">
        <v>0</v>
      </c>
    </row>
    <row r="101" spans="1:5" ht="200.25" hidden="1" customHeight="1" x14ac:dyDescent="0.3">
      <c r="A101" s="3" t="s">
        <v>319</v>
      </c>
      <c r="B101" s="4" t="s">
        <v>318</v>
      </c>
      <c r="C101" s="5"/>
      <c r="D101" s="5">
        <v>0</v>
      </c>
      <c r="E101" s="5">
        <v>0</v>
      </c>
    </row>
    <row r="102" spans="1:5" ht="119.25" hidden="1" customHeight="1" x14ac:dyDescent="0.3">
      <c r="A102" s="3" t="s">
        <v>317</v>
      </c>
      <c r="B102" s="4" t="s">
        <v>316</v>
      </c>
      <c r="C102" s="5">
        <f>C103</f>
        <v>0</v>
      </c>
      <c r="D102" s="5">
        <v>0</v>
      </c>
      <c r="E102" s="5">
        <v>0</v>
      </c>
    </row>
    <row r="103" spans="1:5" ht="155.25" hidden="1" customHeight="1" x14ac:dyDescent="0.3">
      <c r="A103" s="3" t="s">
        <v>315</v>
      </c>
      <c r="B103" s="4" t="s">
        <v>314</v>
      </c>
      <c r="C103" s="5"/>
      <c r="D103" s="5">
        <v>0</v>
      </c>
      <c r="E103" s="5">
        <v>0</v>
      </c>
    </row>
    <row r="104" spans="1:5" ht="119.25" hidden="1" customHeight="1" x14ac:dyDescent="0.3">
      <c r="A104" s="3" t="s">
        <v>313</v>
      </c>
      <c r="B104" s="4" t="s">
        <v>312</v>
      </c>
      <c r="C104" s="5">
        <f>C105</f>
        <v>0</v>
      </c>
      <c r="D104" s="5">
        <v>0</v>
      </c>
      <c r="E104" s="5">
        <v>0</v>
      </c>
    </row>
    <row r="105" spans="1:5" ht="138.75" hidden="1" customHeight="1" x14ac:dyDescent="0.3">
      <c r="A105" s="3" t="s">
        <v>311</v>
      </c>
      <c r="B105" s="4" t="s">
        <v>310</v>
      </c>
      <c r="C105" s="5"/>
      <c r="D105" s="5">
        <v>0</v>
      </c>
      <c r="E105" s="5">
        <v>0</v>
      </c>
    </row>
    <row r="106" spans="1:5" ht="119.25" hidden="1" customHeight="1" x14ac:dyDescent="0.3">
      <c r="A106" s="3" t="s">
        <v>309</v>
      </c>
      <c r="B106" s="4" t="s">
        <v>308</v>
      </c>
      <c r="C106" s="5">
        <f>C107</f>
        <v>0</v>
      </c>
      <c r="D106" s="5">
        <v>0</v>
      </c>
      <c r="E106" s="5">
        <v>0</v>
      </c>
    </row>
    <row r="107" spans="1:5" ht="161.25" hidden="1" customHeight="1" x14ac:dyDescent="0.3">
      <c r="A107" s="3" t="s">
        <v>307</v>
      </c>
      <c r="B107" s="4" t="s">
        <v>306</v>
      </c>
      <c r="C107" s="5"/>
      <c r="D107" s="5">
        <v>0</v>
      </c>
      <c r="E107" s="5">
        <v>0</v>
      </c>
    </row>
    <row r="108" spans="1:5" ht="75" hidden="1" x14ac:dyDescent="0.3">
      <c r="A108" s="3" t="s">
        <v>305</v>
      </c>
      <c r="B108" s="4" t="s">
        <v>304</v>
      </c>
      <c r="C108" s="5">
        <f>C109</f>
        <v>0</v>
      </c>
      <c r="D108" s="5">
        <v>0</v>
      </c>
      <c r="E108" s="5">
        <v>0</v>
      </c>
    </row>
    <row r="109" spans="1:5" ht="119.25" hidden="1" customHeight="1" x14ac:dyDescent="0.3">
      <c r="A109" s="3" t="s">
        <v>303</v>
      </c>
      <c r="B109" s="4" t="s">
        <v>302</v>
      </c>
      <c r="C109" s="5"/>
      <c r="D109" s="5">
        <v>0</v>
      </c>
      <c r="E109" s="5">
        <v>0</v>
      </c>
    </row>
    <row r="110" spans="1:5" ht="37.5" hidden="1" x14ac:dyDescent="0.3">
      <c r="A110" s="3" t="s">
        <v>301</v>
      </c>
      <c r="B110" s="4" t="s">
        <v>300</v>
      </c>
      <c r="C110" s="5">
        <f>C111</f>
        <v>0</v>
      </c>
      <c r="D110" s="5">
        <v>0</v>
      </c>
      <c r="E110" s="5">
        <v>0</v>
      </c>
    </row>
    <row r="111" spans="1:5" ht="119.25" hidden="1" customHeight="1" x14ac:dyDescent="0.3">
      <c r="A111" s="3" t="s">
        <v>299</v>
      </c>
      <c r="B111" s="4" t="s">
        <v>298</v>
      </c>
      <c r="C111" s="5">
        <f>C112+C113</f>
        <v>0</v>
      </c>
      <c r="D111" s="5">
        <v>0</v>
      </c>
      <c r="E111" s="5">
        <v>0</v>
      </c>
    </row>
    <row r="112" spans="1:5" ht="119.25" hidden="1" customHeight="1" x14ac:dyDescent="0.3">
      <c r="A112" s="3" t="s">
        <v>297</v>
      </c>
      <c r="B112" s="4" t="s">
        <v>296</v>
      </c>
      <c r="C112" s="5"/>
      <c r="D112" s="5">
        <v>0</v>
      </c>
      <c r="E112" s="5">
        <v>0</v>
      </c>
    </row>
    <row r="113" spans="1:5" ht="145.5" hidden="1" customHeight="1" x14ac:dyDescent="0.3">
      <c r="A113" s="3" t="s">
        <v>295</v>
      </c>
      <c r="B113" s="4" t="s">
        <v>294</v>
      </c>
      <c r="C113" s="5"/>
      <c r="D113" s="5">
        <v>0</v>
      </c>
      <c r="E113" s="5">
        <v>0</v>
      </c>
    </row>
    <row r="114" spans="1:5" ht="37.5" hidden="1" x14ac:dyDescent="0.3">
      <c r="A114" s="3" t="s">
        <v>293</v>
      </c>
      <c r="B114" s="4" t="s">
        <v>292</v>
      </c>
      <c r="C114" s="5">
        <f>C115</f>
        <v>0</v>
      </c>
      <c r="D114" s="5">
        <v>0</v>
      </c>
      <c r="E114" s="5">
        <v>0</v>
      </c>
    </row>
    <row r="115" spans="1:5" ht="20.25" hidden="1" customHeight="1" x14ac:dyDescent="0.3">
      <c r="A115" s="3" t="s">
        <v>291</v>
      </c>
      <c r="B115" s="4" t="s">
        <v>290</v>
      </c>
      <c r="C115" s="5"/>
      <c r="D115" s="5">
        <v>0</v>
      </c>
      <c r="E115" s="5">
        <v>0</v>
      </c>
    </row>
    <row r="116" spans="1:5" ht="48" hidden="1" customHeight="1" x14ac:dyDescent="0.3">
      <c r="A116" s="1" t="s">
        <v>135</v>
      </c>
      <c r="B116" s="2" t="s">
        <v>136</v>
      </c>
      <c r="C116" s="12">
        <f t="shared" ref="C116:E117" si="2">C117</f>
        <v>0</v>
      </c>
      <c r="D116" s="12">
        <f t="shared" si="2"/>
        <v>0</v>
      </c>
      <c r="E116" s="12">
        <f t="shared" si="2"/>
        <v>0</v>
      </c>
    </row>
    <row r="117" spans="1:5" ht="46.5" hidden="1" customHeight="1" x14ac:dyDescent="0.3">
      <c r="A117" s="3" t="s">
        <v>364</v>
      </c>
      <c r="B117" s="4" t="s">
        <v>365</v>
      </c>
      <c r="C117" s="5">
        <f>C118</f>
        <v>0</v>
      </c>
      <c r="D117" s="5">
        <f t="shared" si="2"/>
        <v>0</v>
      </c>
      <c r="E117" s="5">
        <f t="shared" si="2"/>
        <v>0</v>
      </c>
    </row>
    <row r="118" spans="1:5" ht="60.75" hidden="1" customHeight="1" x14ac:dyDescent="0.3">
      <c r="A118" s="3" t="s">
        <v>362</v>
      </c>
      <c r="B118" s="4" t="s">
        <v>363</v>
      </c>
      <c r="C118" s="5"/>
      <c r="D118" s="5">
        <v>0</v>
      </c>
      <c r="E118" s="5">
        <v>0</v>
      </c>
    </row>
    <row r="119" spans="1:5" s="19" customFormat="1" ht="33.4" customHeight="1" x14ac:dyDescent="0.3">
      <c r="A119" s="1" t="s">
        <v>49</v>
      </c>
      <c r="B119" s="2" t="s">
        <v>48</v>
      </c>
      <c r="C119" s="12">
        <f>C120+C227</f>
        <v>2391214.2999999998</v>
      </c>
      <c r="D119" s="12">
        <f>D120+D227</f>
        <v>1938887.5999999999</v>
      </c>
      <c r="E119" s="12">
        <f>E120+E227</f>
        <v>1983708.0000000002</v>
      </c>
    </row>
    <row r="120" spans="1:5" s="19" customFormat="1" ht="84.75" customHeight="1" x14ac:dyDescent="0.3">
      <c r="A120" s="1" t="s">
        <v>51</v>
      </c>
      <c r="B120" s="2" t="s">
        <v>50</v>
      </c>
      <c r="C120" s="12">
        <f>C121+C126+C171+C214</f>
        <v>2391214.2999999998</v>
      </c>
      <c r="D120" s="12">
        <f>D121+D126+D171+D214</f>
        <v>1938887.5999999999</v>
      </c>
      <c r="E120" s="12">
        <f>E121+E126+E171+E214</f>
        <v>1983708.0000000002</v>
      </c>
    </row>
    <row r="121" spans="1:5" s="19" customFormat="1" ht="42.6" customHeight="1" x14ac:dyDescent="0.3">
      <c r="A121" s="1" t="s">
        <v>55</v>
      </c>
      <c r="B121" s="2" t="s">
        <v>85</v>
      </c>
      <c r="C121" s="12">
        <f>C122+C124</f>
        <v>196175.5</v>
      </c>
      <c r="D121" s="12">
        <f>D122+D124</f>
        <v>126079.9</v>
      </c>
      <c r="E121" s="12">
        <f>E122+E124</f>
        <v>97519.8</v>
      </c>
    </row>
    <row r="122" spans="1:5" ht="51" customHeight="1" x14ac:dyDescent="0.3">
      <c r="A122" s="3" t="s">
        <v>56</v>
      </c>
      <c r="B122" s="4" t="s">
        <v>86</v>
      </c>
      <c r="C122" s="5">
        <f>C123</f>
        <v>191085.7</v>
      </c>
      <c r="D122" s="5">
        <f>D123</f>
        <v>126079.9</v>
      </c>
      <c r="E122" s="5">
        <f>E123</f>
        <v>97519.8</v>
      </c>
    </row>
    <row r="123" spans="1:5" ht="63" customHeight="1" x14ac:dyDescent="0.3">
      <c r="A123" s="3" t="s">
        <v>201</v>
      </c>
      <c r="B123" s="4" t="s">
        <v>87</v>
      </c>
      <c r="C123" s="5">
        <v>191085.7</v>
      </c>
      <c r="D123" s="5">
        <v>126079.9</v>
      </c>
      <c r="E123" s="5">
        <v>97519.8</v>
      </c>
    </row>
    <row r="124" spans="1:5" ht="63" customHeight="1" x14ac:dyDescent="0.3">
      <c r="A124" s="3" t="s">
        <v>257</v>
      </c>
      <c r="B124" s="4" t="s">
        <v>258</v>
      </c>
      <c r="C124" s="5">
        <f>C125</f>
        <v>5089.8</v>
      </c>
      <c r="D124" s="5">
        <f>D125</f>
        <v>0</v>
      </c>
      <c r="E124" s="5">
        <f>E125</f>
        <v>0</v>
      </c>
    </row>
    <row r="125" spans="1:5" ht="63" customHeight="1" x14ac:dyDescent="0.3">
      <c r="A125" s="3" t="s">
        <v>259</v>
      </c>
      <c r="B125" s="4" t="s">
        <v>260</v>
      </c>
      <c r="C125" s="5">
        <v>5089.8</v>
      </c>
      <c r="D125" s="5">
        <v>0</v>
      </c>
      <c r="E125" s="5">
        <v>0</v>
      </c>
    </row>
    <row r="126" spans="1:5" s="19" customFormat="1" ht="50.45" customHeight="1" x14ac:dyDescent="0.3">
      <c r="A126" s="1" t="s">
        <v>52</v>
      </c>
      <c r="B126" s="2" t="s">
        <v>88</v>
      </c>
      <c r="C126" s="12">
        <f>C129+C155+C169+C159+C161+C133+C127+C135+C167+C163+C151+C131+C143+C139+C141+C145+C147+C137+C149+C165+C157+C153</f>
        <v>703225.6</v>
      </c>
      <c r="D126" s="12">
        <f>D129+D155+D169+D159+D161+D133+D127+D135+D167+D163+D151+D131+D143+D139+D141+D145+D147+D137+D149+D165+D157</f>
        <v>430057.7</v>
      </c>
      <c r="E126" s="12">
        <f>E129+E155+E169+E159+E161+E133+E127+E135+E167+E163+E151+E131+E143+E139+E141+E145+E147+E137+E149+E165+E157+E153</f>
        <v>456407.70000000007</v>
      </c>
    </row>
    <row r="127" spans="1:5" s="19" customFormat="1" ht="72" customHeight="1" x14ac:dyDescent="0.3">
      <c r="A127" s="22" t="s">
        <v>413</v>
      </c>
      <c r="B127" s="23" t="s">
        <v>147</v>
      </c>
      <c r="C127" s="7">
        <f>C128</f>
        <v>156702.20000000001</v>
      </c>
      <c r="D127" s="7">
        <f>D128</f>
        <v>57696.1</v>
      </c>
      <c r="E127" s="7">
        <f>E128</f>
        <v>46323.3</v>
      </c>
    </row>
    <row r="128" spans="1:5" s="19" customFormat="1" ht="78.75" customHeight="1" x14ac:dyDescent="0.3">
      <c r="A128" s="22" t="s">
        <v>412</v>
      </c>
      <c r="B128" s="23" t="s">
        <v>146</v>
      </c>
      <c r="C128" s="7">
        <f>115485.5+41216.7</f>
        <v>156702.20000000001</v>
      </c>
      <c r="D128" s="7">
        <v>57696.1</v>
      </c>
      <c r="E128" s="7">
        <v>46323.3</v>
      </c>
    </row>
    <row r="129" spans="1:5" ht="149.25" customHeight="1" x14ac:dyDescent="0.3">
      <c r="A129" s="3" t="s">
        <v>459</v>
      </c>
      <c r="B129" s="4" t="s">
        <v>89</v>
      </c>
      <c r="C129" s="5">
        <f>C130</f>
        <v>80151.5</v>
      </c>
      <c r="D129" s="5">
        <f>D130</f>
        <v>47718</v>
      </c>
      <c r="E129" s="5">
        <f>E130</f>
        <v>80987.5</v>
      </c>
    </row>
    <row r="130" spans="1:5" ht="183" customHeight="1" x14ac:dyDescent="0.3">
      <c r="A130" s="3" t="s">
        <v>460</v>
      </c>
      <c r="B130" s="4" t="s">
        <v>90</v>
      </c>
      <c r="C130" s="7">
        <f>80151.5</f>
        <v>80151.5</v>
      </c>
      <c r="D130" s="7">
        <v>47718</v>
      </c>
      <c r="E130" s="7">
        <v>80987.5</v>
      </c>
    </row>
    <row r="131" spans="1:5" ht="109.5" hidden="1" customHeight="1" x14ac:dyDescent="0.3">
      <c r="A131" s="3" t="s">
        <v>234</v>
      </c>
      <c r="B131" s="4" t="s">
        <v>232</v>
      </c>
      <c r="C131" s="7">
        <f>C132</f>
        <v>0</v>
      </c>
      <c r="D131" s="7">
        <f>D132</f>
        <v>0</v>
      </c>
      <c r="E131" s="7">
        <f>E132</f>
        <v>0</v>
      </c>
    </row>
    <row r="132" spans="1:5" ht="134.44999999999999" hidden="1" customHeight="1" x14ac:dyDescent="0.3">
      <c r="A132" s="3" t="s">
        <v>235</v>
      </c>
      <c r="B132" s="4" t="s">
        <v>233</v>
      </c>
      <c r="C132" s="7"/>
      <c r="D132" s="7"/>
      <c r="E132" s="7"/>
    </row>
    <row r="133" spans="1:5" ht="82.5" hidden="1" customHeight="1" x14ac:dyDescent="0.3">
      <c r="A133" s="3" t="s">
        <v>141</v>
      </c>
      <c r="B133" s="4" t="s">
        <v>139</v>
      </c>
      <c r="C133" s="5">
        <f>C134</f>
        <v>0</v>
      </c>
      <c r="D133" s="5">
        <f>D134</f>
        <v>0</v>
      </c>
      <c r="E133" s="5">
        <f>E134</f>
        <v>0</v>
      </c>
    </row>
    <row r="134" spans="1:5" ht="90" hidden="1" customHeight="1" x14ac:dyDescent="0.3">
      <c r="A134" s="3" t="s">
        <v>143</v>
      </c>
      <c r="B134" s="4" t="s">
        <v>140</v>
      </c>
      <c r="C134" s="5"/>
      <c r="D134" s="5"/>
      <c r="E134" s="5">
        <v>0</v>
      </c>
    </row>
    <row r="135" spans="1:5" ht="115.5" customHeight="1" x14ac:dyDescent="0.3">
      <c r="A135" s="3" t="s">
        <v>463</v>
      </c>
      <c r="B135" s="4" t="s">
        <v>462</v>
      </c>
      <c r="C135" s="5">
        <f>C136</f>
        <v>5099.3999999999996</v>
      </c>
      <c r="D135" s="5">
        <f>D136</f>
        <v>5026.8999999999996</v>
      </c>
      <c r="E135" s="5">
        <f>E136</f>
        <v>5026.8999999999996</v>
      </c>
    </row>
    <row r="136" spans="1:5" ht="139.5" customHeight="1" x14ac:dyDescent="0.3">
      <c r="A136" s="3" t="s">
        <v>464</v>
      </c>
      <c r="B136" s="4" t="s">
        <v>461</v>
      </c>
      <c r="C136" s="5">
        <v>5099.3999999999996</v>
      </c>
      <c r="D136" s="5">
        <v>5026.8999999999996</v>
      </c>
      <c r="E136" s="5">
        <v>5026.8999999999996</v>
      </c>
    </row>
    <row r="137" spans="1:5" ht="60.75" hidden="1" customHeight="1" x14ac:dyDescent="0.3">
      <c r="A137" s="3" t="s">
        <v>281</v>
      </c>
      <c r="B137" s="4" t="s">
        <v>280</v>
      </c>
      <c r="C137" s="5">
        <f>C138</f>
        <v>0</v>
      </c>
      <c r="D137" s="5">
        <f>D138</f>
        <v>0</v>
      </c>
      <c r="E137" s="5">
        <f>E138</f>
        <v>0</v>
      </c>
    </row>
    <row r="138" spans="1:5" ht="84.75" hidden="1" customHeight="1" x14ac:dyDescent="0.3">
      <c r="A138" s="3" t="s">
        <v>278</v>
      </c>
      <c r="B138" s="4" t="s">
        <v>279</v>
      </c>
      <c r="C138" s="5"/>
      <c r="D138" s="5"/>
      <c r="E138" s="5"/>
    </row>
    <row r="139" spans="1:5" ht="86.25" hidden="1" customHeight="1" x14ac:dyDescent="0.3">
      <c r="A139" s="3" t="s">
        <v>245</v>
      </c>
      <c r="B139" s="4" t="s">
        <v>242</v>
      </c>
      <c r="C139" s="5">
        <f>C140</f>
        <v>0</v>
      </c>
      <c r="D139" s="5">
        <f>D140</f>
        <v>0</v>
      </c>
      <c r="E139" s="5">
        <f>E140</f>
        <v>0</v>
      </c>
    </row>
    <row r="140" spans="1:5" ht="86.25" hidden="1" customHeight="1" x14ac:dyDescent="0.3">
      <c r="A140" s="3" t="s">
        <v>244</v>
      </c>
      <c r="B140" s="4" t="s">
        <v>243</v>
      </c>
      <c r="C140" s="5"/>
      <c r="D140" s="5">
        <v>0</v>
      </c>
      <c r="E140" s="5">
        <v>0</v>
      </c>
    </row>
    <row r="141" spans="1:5" ht="123.75" customHeight="1" x14ac:dyDescent="0.3">
      <c r="A141" s="3" t="s">
        <v>465</v>
      </c>
      <c r="B141" s="4" t="s">
        <v>253</v>
      </c>
      <c r="C141" s="5">
        <f>C142</f>
        <v>10692.7</v>
      </c>
      <c r="D141" s="5">
        <f>D142</f>
        <v>0</v>
      </c>
      <c r="E141" s="5">
        <f>E142</f>
        <v>0</v>
      </c>
    </row>
    <row r="142" spans="1:5" ht="144" customHeight="1" x14ac:dyDescent="0.3">
      <c r="A142" s="3" t="s">
        <v>513</v>
      </c>
      <c r="B142" s="4" t="s">
        <v>254</v>
      </c>
      <c r="C142" s="5">
        <v>10692.7</v>
      </c>
      <c r="D142" s="5">
        <v>0</v>
      </c>
      <c r="E142" s="5">
        <v>0</v>
      </c>
    </row>
    <row r="143" spans="1:5" ht="96.75" customHeight="1" x14ac:dyDescent="0.3">
      <c r="A143" s="3" t="s">
        <v>238</v>
      </c>
      <c r="B143" s="4" t="s">
        <v>236</v>
      </c>
      <c r="C143" s="5">
        <f>C144</f>
        <v>0</v>
      </c>
      <c r="D143" s="5">
        <f>D144</f>
        <v>0</v>
      </c>
      <c r="E143" s="5">
        <f>E144</f>
        <v>0</v>
      </c>
    </row>
    <row r="144" spans="1:5" ht="118.5" customHeight="1" x14ac:dyDescent="0.3">
      <c r="A144" s="3" t="s">
        <v>239</v>
      </c>
      <c r="B144" s="4" t="s">
        <v>237</v>
      </c>
      <c r="C144" s="5"/>
      <c r="D144" s="5"/>
      <c r="E144" s="5"/>
    </row>
    <row r="145" spans="1:5" ht="123.75" customHeight="1" x14ac:dyDescent="0.3">
      <c r="A145" s="3" t="s">
        <v>466</v>
      </c>
      <c r="B145" s="4" t="s">
        <v>261</v>
      </c>
      <c r="C145" s="5">
        <f>C146</f>
        <v>34298.9</v>
      </c>
      <c r="D145" s="5">
        <f>D146</f>
        <v>34298.9</v>
      </c>
      <c r="E145" s="5">
        <f>E146</f>
        <v>35104.400000000001</v>
      </c>
    </row>
    <row r="146" spans="1:5" ht="157.5" customHeight="1" x14ac:dyDescent="0.3">
      <c r="A146" s="3" t="s">
        <v>467</v>
      </c>
      <c r="B146" s="4" t="s">
        <v>262</v>
      </c>
      <c r="C146" s="5">
        <v>34298.9</v>
      </c>
      <c r="D146" s="5">
        <v>34298.9</v>
      </c>
      <c r="E146" s="5">
        <v>35104.400000000001</v>
      </c>
    </row>
    <row r="147" spans="1:5" ht="99.75" hidden="1" customHeight="1" x14ac:dyDescent="0.3">
      <c r="A147" s="3" t="s">
        <v>342</v>
      </c>
      <c r="B147" s="4" t="s">
        <v>271</v>
      </c>
      <c r="C147" s="5">
        <f>C148</f>
        <v>0</v>
      </c>
      <c r="D147" s="5">
        <f>D148</f>
        <v>0</v>
      </c>
      <c r="E147" s="5">
        <f>E148</f>
        <v>0</v>
      </c>
    </row>
    <row r="148" spans="1:5" ht="115.5" hidden="1" customHeight="1" x14ac:dyDescent="0.3">
      <c r="A148" s="3" t="s">
        <v>341</v>
      </c>
      <c r="B148" s="4" t="s">
        <v>270</v>
      </c>
      <c r="C148" s="5"/>
      <c r="D148" s="5"/>
      <c r="E148" s="5"/>
    </row>
    <row r="149" spans="1:5" ht="81.75" hidden="1" customHeight="1" x14ac:dyDescent="0.3">
      <c r="A149" s="3" t="s">
        <v>285</v>
      </c>
      <c r="B149" s="4" t="s">
        <v>284</v>
      </c>
      <c r="C149" s="5">
        <f>C150</f>
        <v>0</v>
      </c>
      <c r="D149" s="5">
        <f>D150</f>
        <v>0</v>
      </c>
      <c r="E149" s="5">
        <f>E150</f>
        <v>0</v>
      </c>
    </row>
    <row r="150" spans="1:5" ht="86.25" hidden="1" customHeight="1" x14ac:dyDescent="0.3">
      <c r="A150" s="3" t="s">
        <v>282</v>
      </c>
      <c r="B150" s="4" t="s">
        <v>283</v>
      </c>
      <c r="C150" s="5"/>
      <c r="D150" s="5">
        <v>0</v>
      </c>
      <c r="E150" s="5">
        <v>0</v>
      </c>
    </row>
    <row r="151" spans="1:5" ht="65.25" customHeight="1" x14ac:dyDescent="0.3">
      <c r="A151" s="3" t="s">
        <v>468</v>
      </c>
      <c r="B151" s="4" t="s">
        <v>222</v>
      </c>
      <c r="C151" s="5">
        <f>C152</f>
        <v>1608.3000000000002</v>
      </c>
      <c r="D151" s="5">
        <f>D152</f>
        <v>2890</v>
      </c>
      <c r="E151" s="5">
        <f>E152</f>
        <v>2907.8</v>
      </c>
    </row>
    <row r="152" spans="1:5" ht="77.25" customHeight="1" x14ac:dyDescent="0.3">
      <c r="A152" s="3" t="s">
        <v>349</v>
      </c>
      <c r="B152" s="4" t="s">
        <v>220</v>
      </c>
      <c r="C152" s="5">
        <f>2857.3-1249</f>
        <v>1608.3000000000002</v>
      </c>
      <c r="D152" s="5">
        <v>2890</v>
      </c>
      <c r="E152" s="5">
        <v>2907.8</v>
      </c>
    </row>
    <row r="153" spans="1:5" ht="77.25" customHeight="1" x14ac:dyDescent="0.3">
      <c r="A153" s="3" t="s">
        <v>469</v>
      </c>
      <c r="B153" s="4" t="s">
        <v>417</v>
      </c>
      <c r="C153" s="5">
        <f>C154</f>
        <v>1130.0999999999999</v>
      </c>
      <c r="D153" s="5">
        <f>D154</f>
        <v>0</v>
      </c>
      <c r="E153" s="5">
        <f>E154</f>
        <v>22593.7</v>
      </c>
    </row>
    <row r="154" spans="1:5" ht="77.25" customHeight="1" x14ac:dyDescent="0.3">
      <c r="A154" s="3" t="s">
        <v>470</v>
      </c>
      <c r="B154" s="4" t="s">
        <v>370</v>
      </c>
      <c r="C154" s="5">
        <v>1130.0999999999999</v>
      </c>
      <c r="D154" s="5">
        <v>0</v>
      </c>
      <c r="E154" s="5">
        <v>22593.7</v>
      </c>
    </row>
    <row r="155" spans="1:5" ht="45.6" customHeight="1" x14ac:dyDescent="0.3">
      <c r="A155" s="3" t="s">
        <v>471</v>
      </c>
      <c r="B155" s="4" t="s">
        <v>91</v>
      </c>
      <c r="C155" s="5">
        <f>C156</f>
        <v>359.5</v>
      </c>
      <c r="D155" s="5">
        <f>D156</f>
        <v>299.2</v>
      </c>
      <c r="E155" s="5">
        <f>E156</f>
        <v>299.5</v>
      </c>
    </row>
    <row r="156" spans="1:5" ht="85.5" customHeight="1" x14ac:dyDescent="0.3">
      <c r="A156" s="3" t="s">
        <v>472</v>
      </c>
      <c r="B156" s="4" t="s">
        <v>92</v>
      </c>
      <c r="C156" s="5">
        <v>359.5</v>
      </c>
      <c r="D156" s="5">
        <v>299.2</v>
      </c>
      <c r="E156" s="5">
        <v>299.5</v>
      </c>
    </row>
    <row r="157" spans="1:5" ht="50.1" hidden="1" customHeight="1" x14ac:dyDescent="0.3">
      <c r="A157" s="3" t="s">
        <v>354</v>
      </c>
      <c r="B157" s="4" t="s">
        <v>356</v>
      </c>
      <c r="C157" s="5"/>
      <c r="D157" s="5">
        <f>D158</f>
        <v>0</v>
      </c>
      <c r="E157" s="5">
        <f>E158</f>
        <v>0</v>
      </c>
    </row>
    <row r="158" spans="1:5" ht="50.1" hidden="1" customHeight="1" x14ac:dyDescent="0.3">
      <c r="A158" s="3" t="s">
        <v>357</v>
      </c>
      <c r="B158" s="4" t="s">
        <v>355</v>
      </c>
      <c r="C158" s="5"/>
      <c r="D158" s="5">
        <v>0</v>
      </c>
      <c r="E158" s="5">
        <v>0</v>
      </c>
    </row>
    <row r="159" spans="1:5" ht="80.25" customHeight="1" x14ac:dyDescent="0.3">
      <c r="A159" s="3" t="s">
        <v>473</v>
      </c>
      <c r="B159" s="4" t="s">
        <v>93</v>
      </c>
      <c r="C159" s="5">
        <f>C160</f>
        <v>0</v>
      </c>
      <c r="D159" s="5">
        <f>D160</f>
        <v>29951.4</v>
      </c>
      <c r="E159" s="5">
        <f>E160</f>
        <v>0</v>
      </c>
    </row>
    <row r="160" spans="1:5" ht="87.75" customHeight="1" x14ac:dyDescent="0.3">
      <c r="A160" s="3" t="s">
        <v>420</v>
      </c>
      <c r="B160" s="4" t="s">
        <v>94</v>
      </c>
      <c r="C160" s="5">
        <v>0</v>
      </c>
      <c r="D160" s="5">
        <v>29951.4</v>
      </c>
      <c r="E160" s="5">
        <v>0</v>
      </c>
    </row>
    <row r="161" spans="1:5" ht="78" customHeight="1" x14ac:dyDescent="0.3">
      <c r="A161" s="3" t="s">
        <v>477</v>
      </c>
      <c r="B161" s="4" t="s">
        <v>474</v>
      </c>
      <c r="C161" s="5">
        <f>C162</f>
        <v>3461.2</v>
      </c>
      <c r="D161" s="5">
        <f>D162</f>
        <v>0</v>
      </c>
      <c r="E161" s="5">
        <f>E162</f>
        <v>0</v>
      </c>
    </row>
    <row r="162" spans="1:5" ht="76.900000000000006" customHeight="1" x14ac:dyDescent="0.3">
      <c r="A162" s="3" t="s">
        <v>476</v>
      </c>
      <c r="B162" s="4" t="s">
        <v>475</v>
      </c>
      <c r="C162" s="5">
        <v>3461.2</v>
      </c>
      <c r="D162" s="5">
        <f>41657.9-41657.9</f>
        <v>0</v>
      </c>
      <c r="E162" s="5">
        <v>0</v>
      </c>
    </row>
    <row r="163" spans="1:5" ht="71.25" customHeight="1" x14ac:dyDescent="0.3">
      <c r="A163" s="3" t="s">
        <v>480</v>
      </c>
      <c r="B163" s="4" t="s">
        <v>478</v>
      </c>
      <c r="C163" s="5">
        <f>C164</f>
        <v>0</v>
      </c>
      <c r="D163" s="5">
        <f>D164</f>
        <v>67620.5</v>
      </c>
      <c r="E163" s="5">
        <f>E164</f>
        <v>245057.7</v>
      </c>
    </row>
    <row r="164" spans="1:5" ht="97.5" customHeight="1" x14ac:dyDescent="0.3">
      <c r="A164" s="3" t="s">
        <v>481</v>
      </c>
      <c r="B164" s="4" t="s">
        <v>479</v>
      </c>
      <c r="C164" s="5">
        <v>0</v>
      </c>
      <c r="D164" s="5">
        <v>67620.5</v>
      </c>
      <c r="E164" s="5">
        <v>245057.7</v>
      </c>
    </row>
    <row r="165" spans="1:5" ht="157.5" customHeight="1" x14ac:dyDescent="0.3">
      <c r="A165" s="3" t="s">
        <v>484</v>
      </c>
      <c r="B165" s="4" t="s">
        <v>482</v>
      </c>
      <c r="C165" s="5">
        <f>C166</f>
        <v>131290.1</v>
      </c>
      <c r="D165" s="5">
        <f>D166</f>
        <v>156272.20000000001</v>
      </c>
      <c r="E165" s="5">
        <f>E166</f>
        <v>0</v>
      </c>
    </row>
    <row r="166" spans="1:5" ht="122.25" customHeight="1" x14ac:dyDescent="0.3">
      <c r="A166" s="3" t="s">
        <v>485</v>
      </c>
      <c r="B166" s="4" t="s">
        <v>483</v>
      </c>
      <c r="C166" s="5">
        <v>131290.1</v>
      </c>
      <c r="D166" s="5">
        <v>156272.20000000001</v>
      </c>
      <c r="E166" s="5">
        <v>0</v>
      </c>
    </row>
    <row r="167" spans="1:5" ht="135" customHeight="1" x14ac:dyDescent="0.3">
      <c r="A167" s="3" t="s">
        <v>488</v>
      </c>
      <c r="B167" s="4" t="s">
        <v>486</v>
      </c>
      <c r="C167" s="5">
        <f>C168</f>
        <v>0</v>
      </c>
      <c r="D167" s="5">
        <f>D168</f>
        <v>1042.5999999999999</v>
      </c>
      <c r="E167" s="5">
        <f>E168</f>
        <v>0</v>
      </c>
    </row>
    <row r="168" spans="1:5" ht="138.75" customHeight="1" x14ac:dyDescent="0.3">
      <c r="A168" s="3" t="s">
        <v>489</v>
      </c>
      <c r="B168" s="4" t="s">
        <v>487</v>
      </c>
      <c r="C168" s="5">
        <v>0</v>
      </c>
      <c r="D168" s="5">
        <v>1042.5999999999999</v>
      </c>
      <c r="E168" s="5">
        <v>0</v>
      </c>
    </row>
    <row r="169" spans="1:5" ht="31.5" customHeight="1" x14ac:dyDescent="0.3">
      <c r="A169" s="3" t="s">
        <v>53</v>
      </c>
      <c r="B169" s="4" t="s">
        <v>97</v>
      </c>
      <c r="C169" s="5">
        <f>C170</f>
        <v>278431.7</v>
      </c>
      <c r="D169" s="5">
        <f>D170</f>
        <v>27241.899999999998</v>
      </c>
      <c r="E169" s="5">
        <f>E170</f>
        <v>18106.900000000001</v>
      </c>
    </row>
    <row r="170" spans="1:5" ht="33.4" customHeight="1" x14ac:dyDescent="0.3">
      <c r="A170" s="3" t="s">
        <v>54</v>
      </c>
      <c r="B170" s="4" t="s">
        <v>98</v>
      </c>
      <c r="C170" s="5">
        <f>199328.9+11478.3+2000+61671.4+10742.4+4687-235.2-11241.1</f>
        <v>278431.7</v>
      </c>
      <c r="D170" s="5">
        <f>19274.5+3709.6+4257.8</f>
        <v>27241.899999999998</v>
      </c>
      <c r="E170" s="5">
        <v>18106.900000000001</v>
      </c>
    </row>
    <row r="171" spans="1:5" s="19" customFormat="1" ht="49.5" customHeight="1" x14ac:dyDescent="0.3">
      <c r="A171" s="1" t="s">
        <v>57</v>
      </c>
      <c r="B171" s="2" t="s">
        <v>99</v>
      </c>
      <c r="C171" s="12">
        <f>C172+C174+C176+C178+C182+C184+C186+C188+C190+C192+C194+C198+C204+C210+C212+C208+C206+C202+C196+C200+C180</f>
        <v>1424151.9999999998</v>
      </c>
      <c r="D171" s="12">
        <f>D172+D174+D176+D178+D182+D184+D186+D188+D190+D192+D194+D198+D204+D210+D212+D208+D206+D202+D196+D200+D180</f>
        <v>1323102.2</v>
      </c>
      <c r="E171" s="12">
        <f>E172+E174+E176+E178+E182+E184+E186+E188+E190+E192+E194+E198+E204+E210+E212+E208+E206+E202+E196+E200+E180</f>
        <v>1369778.7</v>
      </c>
    </row>
    <row r="172" spans="1:5" ht="104.45" customHeight="1" x14ac:dyDescent="0.3">
      <c r="A172" s="3" t="s">
        <v>422</v>
      </c>
      <c r="B172" s="4" t="s">
        <v>100</v>
      </c>
      <c r="C172" s="5">
        <f>C173</f>
        <v>589.29999999999995</v>
      </c>
      <c r="D172" s="5">
        <f>D173</f>
        <v>612.6</v>
      </c>
      <c r="E172" s="5">
        <f>E173</f>
        <v>636.20000000000005</v>
      </c>
    </row>
    <row r="173" spans="1:5" ht="102" customHeight="1" x14ac:dyDescent="0.3">
      <c r="A173" s="3" t="s">
        <v>423</v>
      </c>
      <c r="B173" s="4" t="s">
        <v>101</v>
      </c>
      <c r="C173" s="5">
        <v>589.29999999999995</v>
      </c>
      <c r="D173" s="5">
        <v>612.6</v>
      </c>
      <c r="E173" s="5">
        <v>636.20000000000005</v>
      </c>
    </row>
    <row r="174" spans="1:5" ht="83.25" customHeight="1" x14ac:dyDescent="0.3">
      <c r="A174" s="3" t="s">
        <v>424</v>
      </c>
      <c r="B174" s="4" t="s">
        <v>102</v>
      </c>
      <c r="C174" s="5">
        <f>C175</f>
        <v>8327.5</v>
      </c>
      <c r="D174" s="5">
        <f>D175</f>
        <v>8644.1</v>
      </c>
      <c r="E174" s="5">
        <f>E175</f>
        <v>8972.6</v>
      </c>
    </row>
    <row r="175" spans="1:5" ht="80.25" customHeight="1" x14ac:dyDescent="0.3">
      <c r="A175" s="3" t="s">
        <v>425</v>
      </c>
      <c r="B175" s="4" t="s">
        <v>103</v>
      </c>
      <c r="C175" s="5">
        <v>8327.5</v>
      </c>
      <c r="D175" s="5">
        <v>8644.1</v>
      </c>
      <c r="E175" s="5">
        <v>8972.6</v>
      </c>
    </row>
    <row r="176" spans="1:5" ht="103.5" customHeight="1" x14ac:dyDescent="0.3">
      <c r="A176" s="3" t="s">
        <v>490</v>
      </c>
      <c r="B176" s="4" t="s">
        <v>104</v>
      </c>
      <c r="C176" s="5">
        <f>C177</f>
        <v>409702.29999999993</v>
      </c>
      <c r="D176" s="5">
        <f>D177</f>
        <v>402972.2</v>
      </c>
      <c r="E176" s="5">
        <f>E177</f>
        <v>415120</v>
      </c>
    </row>
    <row r="177" spans="1:5" ht="100.5" customHeight="1" x14ac:dyDescent="0.3">
      <c r="A177" s="3" t="s">
        <v>491</v>
      </c>
      <c r="B177" s="4" t="s">
        <v>105</v>
      </c>
      <c r="C177" s="5">
        <f>399576.1+17845.1-817.7-6901.2</f>
        <v>409702.29999999993</v>
      </c>
      <c r="D177" s="5">
        <v>402972.2</v>
      </c>
      <c r="E177" s="5">
        <v>415120</v>
      </c>
    </row>
    <row r="178" spans="1:5" ht="101.45" hidden="1" customHeight="1" x14ac:dyDescent="0.3">
      <c r="A178" s="3" t="s">
        <v>58</v>
      </c>
      <c r="B178" s="4" t="s">
        <v>106</v>
      </c>
      <c r="C178" s="5">
        <f>C179</f>
        <v>0</v>
      </c>
      <c r="D178" s="5">
        <f>D179</f>
        <v>0</v>
      </c>
      <c r="E178" s="5">
        <f>E179</f>
        <v>0</v>
      </c>
    </row>
    <row r="179" spans="1:5" ht="111.6" hidden="1" customHeight="1" x14ac:dyDescent="0.3">
      <c r="A179" s="3" t="s">
        <v>59</v>
      </c>
      <c r="B179" s="4" t="s">
        <v>107</v>
      </c>
      <c r="C179" s="5"/>
      <c r="D179" s="5"/>
      <c r="E179" s="5"/>
    </row>
    <row r="180" spans="1:5" ht="111.6" customHeight="1" x14ac:dyDescent="0.3">
      <c r="A180" s="3" t="s">
        <v>492</v>
      </c>
      <c r="B180" s="4" t="s">
        <v>358</v>
      </c>
      <c r="C180" s="5">
        <f>C181</f>
        <v>51968.9</v>
      </c>
      <c r="D180" s="5">
        <f>D181</f>
        <v>32554.2</v>
      </c>
      <c r="E180" s="5">
        <f>E181</f>
        <v>11502.3</v>
      </c>
    </row>
    <row r="181" spans="1:5" ht="111.6" customHeight="1" x14ac:dyDescent="0.3">
      <c r="A181" s="3" t="s">
        <v>428</v>
      </c>
      <c r="B181" s="4" t="s">
        <v>359</v>
      </c>
      <c r="C181" s="5">
        <v>51968.9</v>
      </c>
      <c r="D181" s="5">
        <v>32554.2</v>
      </c>
      <c r="E181" s="5">
        <v>11502.3</v>
      </c>
    </row>
    <row r="182" spans="1:5" ht="99.6" customHeight="1" x14ac:dyDescent="0.3">
      <c r="A182" s="3" t="s">
        <v>493</v>
      </c>
      <c r="B182" s="4" t="s">
        <v>108</v>
      </c>
      <c r="C182" s="5">
        <f>C183</f>
        <v>3.7</v>
      </c>
      <c r="D182" s="5">
        <f>D183</f>
        <v>3.9</v>
      </c>
      <c r="E182" s="5">
        <f>E183</f>
        <v>3.5</v>
      </c>
    </row>
    <row r="183" spans="1:5" ht="139.5" customHeight="1" x14ac:dyDescent="0.3">
      <c r="A183" s="3" t="s">
        <v>494</v>
      </c>
      <c r="B183" s="4" t="s">
        <v>109</v>
      </c>
      <c r="C183" s="5">
        <v>3.7</v>
      </c>
      <c r="D183" s="5">
        <v>3.9</v>
      </c>
      <c r="E183" s="5">
        <v>3.5</v>
      </c>
    </row>
    <row r="184" spans="1:5" ht="94.15" hidden="1" customHeight="1" x14ac:dyDescent="0.3">
      <c r="A184" s="3" t="s">
        <v>61</v>
      </c>
      <c r="B184" s="4" t="s">
        <v>110</v>
      </c>
      <c r="C184" s="5">
        <f>C185</f>
        <v>0</v>
      </c>
      <c r="D184" s="5">
        <f>D185</f>
        <v>0</v>
      </c>
      <c r="E184" s="5">
        <f>E185</f>
        <v>0</v>
      </c>
    </row>
    <row r="185" spans="1:5" ht="110.45" hidden="1" customHeight="1" x14ac:dyDescent="0.3">
      <c r="A185" s="3" t="s">
        <v>62</v>
      </c>
      <c r="B185" s="4" t="s">
        <v>111</v>
      </c>
      <c r="C185" s="5"/>
      <c r="D185" s="5"/>
      <c r="E185" s="5"/>
    </row>
    <row r="186" spans="1:5" ht="105.75" customHeight="1" x14ac:dyDescent="0.3">
      <c r="A186" s="3" t="s">
        <v>495</v>
      </c>
      <c r="B186" s="4" t="s">
        <v>112</v>
      </c>
      <c r="C186" s="5">
        <f>C187</f>
        <v>1470.7</v>
      </c>
      <c r="D186" s="5">
        <f>D187</f>
        <v>1529.5</v>
      </c>
      <c r="E186" s="5">
        <f>E187</f>
        <v>1590.6</v>
      </c>
    </row>
    <row r="187" spans="1:5" ht="126" customHeight="1" x14ac:dyDescent="0.3">
      <c r="A187" s="3" t="s">
        <v>496</v>
      </c>
      <c r="B187" s="4" t="s">
        <v>113</v>
      </c>
      <c r="C187" s="5">
        <v>1470.7</v>
      </c>
      <c r="D187" s="5">
        <v>1529.5</v>
      </c>
      <c r="E187" s="5">
        <v>1590.6</v>
      </c>
    </row>
    <row r="188" spans="1:5" ht="66.75" customHeight="1" x14ac:dyDescent="0.3">
      <c r="A188" s="3" t="s">
        <v>497</v>
      </c>
      <c r="B188" s="4" t="s">
        <v>114</v>
      </c>
      <c r="C188" s="5">
        <f>C189</f>
        <v>32934.1</v>
      </c>
      <c r="D188" s="5">
        <f>D189</f>
        <v>33068.6</v>
      </c>
      <c r="E188" s="5">
        <f>E189</f>
        <v>33068</v>
      </c>
    </row>
    <row r="189" spans="1:5" ht="93" customHeight="1" x14ac:dyDescent="0.3">
      <c r="A189" s="3" t="s">
        <v>498</v>
      </c>
      <c r="B189" s="4" t="s">
        <v>115</v>
      </c>
      <c r="C189" s="5">
        <v>32934.1</v>
      </c>
      <c r="D189" s="5">
        <v>33068.6</v>
      </c>
      <c r="E189" s="5">
        <v>33068</v>
      </c>
    </row>
    <row r="190" spans="1:5" ht="71.25" hidden="1" customHeight="1" x14ac:dyDescent="0.3">
      <c r="A190" s="3" t="s">
        <v>65</v>
      </c>
      <c r="B190" s="4" t="s">
        <v>116</v>
      </c>
      <c r="C190" s="5">
        <f>C191</f>
        <v>0</v>
      </c>
      <c r="D190" s="5">
        <f>D191</f>
        <v>0</v>
      </c>
      <c r="E190" s="5">
        <f>E191</f>
        <v>0</v>
      </c>
    </row>
    <row r="191" spans="1:5" ht="87" hidden="1" customHeight="1" x14ac:dyDescent="0.3">
      <c r="A191" s="3" t="s">
        <v>66</v>
      </c>
      <c r="B191" s="4" t="s">
        <v>117</v>
      </c>
      <c r="C191" s="5"/>
      <c r="D191" s="5"/>
      <c r="E191" s="5"/>
    </row>
    <row r="192" spans="1:5" ht="180.75" hidden="1" customHeight="1" x14ac:dyDescent="0.3">
      <c r="A192" s="3" t="s">
        <v>344</v>
      </c>
      <c r="B192" s="4" t="s">
        <v>118</v>
      </c>
      <c r="C192" s="5">
        <f>C193</f>
        <v>0</v>
      </c>
      <c r="D192" s="5">
        <f>D193</f>
        <v>0</v>
      </c>
      <c r="E192" s="5">
        <f>E193</f>
        <v>0</v>
      </c>
    </row>
    <row r="193" spans="1:9" ht="174.75" hidden="1" customHeight="1" x14ac:dyDescent="0.3">
      <c r="A193" s="3" t="s">
        <v>343</v>
      </c>
      <c r="B193" s="4" t="s">
        <v>119</v>
      </c>
      <c r="C193" s="5"/>
      <c r="D193" s="5"/>
      <c r="E193" s="5"/>
    </row>
    <row r="194" spans="1:9" ht="171" hidden="1" customHeight="1" x14ac:dyDescent="0.3">
      <c r="A194" s="3" t="s">
        <v>347</v>
      </c>
      <c r="B194" s="4" t="s">
        <v>120</v>
      </c>
      <c r="C194" s="5">
        <f>C195</f>
        <v>0</v>
      </c>
      <c r="D194" s="5">
        <f>D195</f>
        <v>0</v>
      </c>
      <c r="E194" s="5">
        <f>E195</f>
        <v>0</v>
      </c>
    </row>
    <row r="195" spans="1:9" ht="178.5" hidden="1" customHeight="1" x14ac:dyDescent="0.3">
      <c r="A195" s="3" t="s">
        <v>346</v>
      </c>
      <c r="B195" s="4" t="s">
        <v>121</v>
      </c>
      <c r="C195" s="5"/>
      <c r="D195" s="5"/>
      <c r="E195" s="5"/>
    </row>
    <row r="196" spans="1:9" ht="98.25" customHeight="1" x14ac:dyDescent="0.3">
      <c r="A196" s="3" t="s">
        <v>499</v>
      </c>
      <c r="B196" s="4" t="s">
        <v>252</v>
      </c>
      <c r="C196" s="5">
        <f>C197</f>
        <v>100933.4</v>
      </c>
      <c r="D196" s="5">
        <f>D197</f>
        <v>0</v>
      </c>
      <c r="E196" s="5">
        <f>E197</f>
        <v>0</v>
      </c>
    </row>
    <row r="197" spans="1:9" ht="79.900000000000006" customHeight="1" x14ac:dyDescent="0.3">
      <c r="A197" s="3" t="s">
        <v>432</v>
      </c>
      <c r="B197" s="4" t="s">
        <v>250</v>
      </c>
      <c r="C197" s="5">
        <f>97405.4+3528</f>
        <v>100933.4</v>
      </c>
      <c r="D197" s="5">
        <v>0</v>
      </c>
      <c r="E197" s="5">
        <v>0</v>
      </c>
    </row>
    <row r="198" spans="1:9" ht="213.75" hidden="1" customHeight="1" x14ac:dyDescent="0.3">
      <c r="A198" s="3" t="s">
        <v>348</v>
      </c>
      <c r="B198" s="4" t="s">
        <v>122</v>
      </c>
      <c r="C198" s="5">
        <f>C199</f>
        <v>0</v>
      </c>
      <c r="D198" s="5">
        <f>D199</f>
        <v>0</v>
      </c>
      <c r="E198" s="5">
        <f>E199</f>
        <v>0</v>
      </c>
    </row>
    <row r="199" spans="1:9" ht="216" hidden="1" customHeight="1" x14ac:dyDescent="0.3">
      <c r="A199" s="3" t="s">
        <v>345</v>
      </c>
      <c r="B199" s="4" t="s">
        <v>123</v>
      </c>
      <c r="C199" s="5"/>
      <c r="D199" s="5"/>
      <c r="E199" s="5"/>
    </row>
    <row r="200" spans="1:9" ht="42" hidden="1" customHeight="1" x14ac:dyDescent="0.3">
      <c r="A200" s="3" t="s">
        <v>289</v>
      </c>
      <c r="B200" s="4" t="s">
        <v>288</v>
      </c>
      <c r="C200" s="5">
        <f>C201</f>
        <v>0</v>
      </c>
      <c r="D200" s="5">
        <f>D201</f>
        <v>0</v>
      </c>
      <c r="E200" s="5">
        <f>E201</f>
        <v>0</v>
      </c>
    </row>
    <row r="201" spans="1:9" ht="61.5" hidden="1" customHeight="1" x14ac:dyDescent="0.3">
      <c r="A201" s="3" t="s">
        <v>286</v>
      </c>
      <c r="B201" s="4" t="s">
        <v>287</v>
      </c>
      <c r="C201" s="5"/>
      <c r="D201" s="5"/>
      <c r="E201" s="5"/>
    </row>
    <row r="202" spans="1:9" ht="87" customHeight="1" x14ac:dyDescent="0.3">
      <c r="A202" s="3" t="s">
        <v>500</v>
      </c>
      <c r="B202" s="4" t="s">
        <v>230</v>
      </c>
      <c r="C202" s="5">
        <f>C203</f>
        <v>2740.5</v>
      </c>
      <c r="D202" s="5">
        <f>D203</f>
        <v>2306.1</v>
      </c>
      <c r="E202" s="5">
        <f>E203</f>
        <v>2251.9</v>
      </c>
    </row>
    <row r="203" spans="1:9" ht="99.75" customHeight="1" x14ac:dyDescent="0.3">
      <c r="A203" s="3" t="s">
        <v>433</v>
      </c>
      <c r="B203" s="4" t="s">
        <v>229</v>
      </c>
      <c r="C203" s="5">
        <f>2306.1+434.4</f>
        <v>2740.5</v>
      </c>
      <c r="D203" s="5">
        <v>2306.1</v>
      </c>
      <c r="E203" s="5">
        <v>2251.9</v>
      </c>
    </row>
    <row r="204" spans="1:9" ht="79.900000000000006" hidden="1" customHeight="1" x14ac:dyDescent="0.3">
      <c r="A204" s="3" t="s">
        <v>67</v>
      </c>
      <c r="B204" s="4" t="s">
        <v>124</v>
      </c>
      <c r="C204" s="5">
        <f>C205</f>
        <v>0</v>
      </c>
      <c r="D204" s="5">
        <f>D205</f>
        <v>0</v>
      </c>
      <c r="E204" s="5">
        <f>E205</f>
        <v>0</v>
      </c>
    </row>
    <row r="205" spans="1:9" ht="79.900000000000006" hidden="1" customHeight="1" x14ac:dyDescent="0.3">
      <c r="A205" s="3" t="s">
        <v>68</v>
      </c>
      <c r="B205" s="4" t="s">
        <v>125</v>
      </c>
      <c r="C205" s="5">
        <f>3019.8-3019.8</f>
        <v>0</v>
      </c>
      <c r="D205" s="5">
        <f>3001.5-3001.5</f>
        <v>0</v>
      </c>
      <c r="E205" s="5">
        <f>3016.1-3016.1</f>
        <v>0</v>
      </c>
      <c r="G205" s="24"/>
      <c r="H205" s="24"/>
      <c r="I205" s="24"/>
    </row>
    <row r="206" spans="1:9" ht="79.900000000000006" hidden="1" customHeight="1" x14ac:dyDescent="0.3">
      <c r="A206" s="3" t="s">
        <v>149</v>
      </c>
      <c r="B206" s="4" t="s">
        <v>148</v>
      </c>
      <c r="C206" s="5">
        <f>C207</f>
        <v>0</v>
      </c>
      <c r="D206" s="5">
        <f>D207</f>
        <v>0</v>
      </c>
      <c r="E206" s="5">
        <f>E207</f>
        <v>0</v>
      </c>
    </row>
    <row r="207" spans="1:9" ht="5.25" hidden="1" customHeight="1" x14ac:dyDescent="0.3">
      <c r="A207" s="3" t="s">
        <v>151</v>
      </c>
      <c r="B207" s="4" t="s">
        <v>150</v>
      </c>
      <c r="C207" s="5"/>
      <c r="D207" s="5"/>
      <c r="E207" s="5"/>
    </row>
    <row r="208" spans="1:9" ht="70.5" hidden="1" customHeight="1" x14ac:dyDescent="0.3">
      <c r="A208" s="3" t="s">
        <v>434</v>
      </c>
      <c r="B208" s="4" t="s">
        <v>137</v>
      </c>
      <c r="C208" s="5">
        <f>C209</f>
        <v>0</v>
      </c>
      <c r="D208" s="5">
        <f>D209</f>
        <v>0</v>
      </c>
      <c r="E208" s="5">
        <f>E209</f>
        <v>0</v>
      </c>
    </row>
    <row r="209" spans="1:5" ht="72" hidden="1" customHeight="1" x14ac:dyDescent="0.3">
      <c r="A209" s="3" t="s">
        <v>435</v>
      </c>
      <c r="B209" s="4" t="s">
        <v>138</v>
      </c>
      <c r="C209" s="5"/>
      <c r="D209" s="5"/>
      <c r="E209" s="5"/>
    </row>
    <row r="210" spans="1:5" ht="56.25" x14ac:dyDescent="0.3">
      <c r="A210" s="3" t="s">
        <v>437</v>
      </c>
      <c r="B210" s="4" t="s">
        <v>126</v>
      </c>
      <c r="C210" s="5">
        <f>C211</f>
        <v>3141.9</v>
      </c>
      <c r="D210" s="5">
        <f>D211</f>
        <v>2526.9</v>
      </c>
      <c r="E210" s="5">
        <f>E211</f>
        <v>2634.2</v>
      </c>
    </row>
    <row r="211" spans="1:5" ht="97.5" customHeight="1" x14ac:dyDescent="0.3">
      <c r="A211" s="3" t="s">
        <v>501</v>
      </c>
      <c r="B211" s="4" t="s">
        <v>127</v>
      </c>
      <c r="C211" s="5">
        <v>3141.9</v>
      </c>
      <c r="D211" s="5">
        <v>2526.9</v>
      </c>
      <c r="E211" s="5">
        <v>2634.2</v>
      </c>
    </row>
    <row r="212" spans="1:5" ht="35.25" customHeight="1" x14ac:dyDescent="0.3">
      <c r="A212" s="3" t="s">
        <v>69</v>
      </c>
      <c r="B212" s="4" t="s">
        <v>128</v>
      </c>
      <c r="C212" s="5">
        <f>C213</f>
        <v>812339.7</v>
      </c>
      <c r="D212" s="5">
        <f>D213</f>
        <v>838884.1</v>
      </c>
      <c r="E212" s="5">
        <f>E213</f>
        <v>893999.4</v>
      </c>
    </row>
    <row r="213" spans="1:5" ht="39" customHeight="1" x14ac:dyDescent="0.3">
      <c r="A213" s="3" t="s">
        <v>70</v>
      </c>
      <c r="B213" s="4" t="s">
        <v>129</v>
      </c>
      <c r="C213" s="5">
        <f>797648.7+14691</f>
        <v>812339.7</v>
      </c>
      <c r="D213" s="5">
        <v>838884.1</v>
      </c>
      <c r="E213" s="5">
        <v>893999.4</v>
      </c>
    </row>
    <row r="214" spans="1:5" s="19" customFormat="1" ht="35.25" customHeight="1" x14ac:dyDescent="0.3">
      <c r="A214" s="1" t="s">
        <v>71</v>
      </c>
      <c r="B214" s="2" t="s">
        <v>130</v>
      </c>
      <c r="C214" s="12">
        <f>C215+C225+C221+C219+C223+C217</f>
        <v>67661.2</v>
      </c>
      <c r="D214" s="12">
        <f>D215+D225+D221+D219+D223+D217</f>
        <v>59647.8</v>
      </c>
      <c r="E214" s="12">
        <f>E215+E225+E221+E219+E223+E217</f>
        <v>60001.8</v>
      </c>
    </row>
    <row r="215" spans="1:5" ht="106.5" customHeight="1" x14ac:dyDescent="0.3">
      <c r="A215" s="3" t="s">
        <v>502</v>
      </c>
      <c r="B215" s="4" t="s">
        <v>131</v>
      </c>
      <c r="C215" s="5">
        <f>C216</f>
        <v>6969.8</v>
      </c>
      <c r="D215" s="5">
        <f>D216</f>
        <v>7118.2</v>
      </c>
      <c r="E215" s="5">
        <f>E216</f>
        <v>7472.2</v>
      </c>
    </row>
    <row r="216" spans="1:5" ht="122.25" customHeight="1" x14ac:dyDescent="0.3">
      <c r="A216" s="3" t="s">
        <v>438</v>
      </c>
      <c r="B216" s="4" t="s">
        <v>132</v>
      </c>
      <c r="C216" s="5">
        <v>6969.8</v>
      </c>
      <c r="D216" s="5">
        <v>7118.2</v>
      </c>
      <c r="E216" s="5">
        <v>7472.2</v>
      </c>
    </row>
    <row r="217" spans="1:5" ht="105.75" customHeight="1" x14ac:dyDescent="0.3">
      <c r="A217" s="3" t="s">
        <v>505</v>
      </c>
      <c r="B217" s="4" t="s">
        <v>503</v>
      </c>
      <c r="C217" s="5">
        <f>C218</f>
        <v>6300.2</v>
      </c>
      <c r="D217" s="5">
        <f>D218</f>
        <v>0</v>
      </c>
      <c r="E217" s="5">
        <f>E218</f>
        <v>0</v>
      </c>
    </row>
    <row r="218" spans="1:5" ht="105" customHeight="1" x14ac:dyDescent="0.3">
      <c r="A218" s="3" t="s">
        <v>506</v>
      </c>
      <c r="B218" s="4" t="s">
        <v>504</v>
      </c>
      <c r="C218" s="5">
        <v>6300.2</v>
      </c>
      <c r="D218" s="5">
        <v>0</v>
      </c>
      <c r="E218" s="5">
        <v>0</v>
      </c>
    </row>
    <row r="219" spans="1:5" ht="137.25" customHeight="1" x14ac:dyDescent="0.3">
      <c r="A219" s="3" t="s">
        <v>439</v>
      </c>
      <c r="B219" s="4" t="s">
        <v>240</v>
      </c>
      <c r="C219" s="5">
        <f>C220</f>
        <v>32888.5</v>
      </c>
      <c r="D219" s="5">
        <f>D220</f>
        <v>32576</v>
      </c>
      <c r="E219" s="5">
        <f>E220</f>
        <v>32576</v>
      </c>
    </row>
    <row r="220" spans="1:5" ht="189.75" customHeight="1" x14ac:dyDescent="0.3">
      <c r="A220" s="3" t="s">
        <v>507</v>
      </c>
      <c r="B220" s="4" t="s">
        <v>241</v>
      </c>
      <c r="C220" s="5">
        <v>32888.5</v>
      </c>
      <c r="D220" s="5">
        <v>32576</v>
      </c>
      <c r="E220" s="5">
        <v>32576</v>
      </c>
    </row>
    <row r="221" spans="1:5" ht="83.25" hidden="1" customHeight="1" x14ac:dyDescent="0.3">
      <c r="A221" s="3" t="s">
        <v>177</v>
      </c>
      <c r="B221" s="4" t="s">
        <v>176</v>
      </c>
      <c r="C221" s="5">
        <f>C222</f>
        <v>0</v>
      </c>
      <c r="D221" s="5">
        <f>D222</f>
        <v>0</v>
      </c>
      <c r="E221" s="5">
        <f>E222</f>
        <v>0</v>
      </c>
    </row>
    <row r="222" spans="1:5" ht="102.6" hidden="1" customHeight="1" x14ac:dyDescent="0.3">
      <c r="A222" s="3" t="s">
        <v>175</v>
      </c>
      <c r="B222" s="4" t="s">
        <v>174</v>
      </c>
      <c r="C222" s="5"/>
      <c r="D222" s="5"/>
      <c r="E222" s="5"/>
    </row>
    <row r="223" spans="1:5" ht="102.6" hidden="1" customHeight="1" x14ac:dyDescent="0.3">
      <c r="A223" s="3" t="s">
        <v>248</v>
      </c>
      <c r="B223" s="4" t="s">
        <v>249</v>
      </c>
      <c r="C223" s="5">
        <f>C224</f>
        <v>0</v>
      </c>
      <c r="D223" s="5">
        <f>D224</f>
        <v>0</v>
      </c>
      <c r="E223" s="5">
        <f>E224</f>
        <v>0</v>
      </c>
    </row>
    <row r="224" spans="1:5" ht="102.6" hidden="1" customHeight="1" x14ac:dyDescent="0.3">
      <c r="A224" s="3" t="s">
        <v>247</v>
      </c>
      <c r="B224" s="4" t="s">
        <v>246</v>
      </c>
      <c r="C224" s="5"/>
      <c r="D224" s="5"/>
      <c r="E224" s="5"/>
    </row>
    <row r="225" spans="1:5" ht="57" customHeight="1" x14ac:dyDescent="0.3">
      <c r="A225" s="3" t="s">
        <v>508</v>
      </c>
      <c r="B225" s="4" t="s">
        <v>133</v>
      </c>
      <c r="C225" s="5">
        <f>C226</f>
        <v>21502.699999999997</v>
      </c>
      <c r="D225" s="5">
        <f>D226</f>
        <v>19953.599999999999</v>
      </c>
      <c r="E225" s="5">
        <f>E226</f>
        <v>19953.599999999999</v>
      </c>
    </row>
    <row r="226" spans="1:5" ht="62.25" customHeight="1" x14ac:dyDescent="0.3">
      <c r="A226" s="3" t="s">
        <v>509</v>
      </c>
      <c r="B226" s="4" t="s">
        <v>134</v>
      </c>
      <c r="C226" s="5">
        <f>19953.6+254.5+1294.6</f>
        <v>21502.699999999997</v>
      </c>
      <c r="D226" s="5">
        <v>19953.599999999999</v>
      </c>
      <c r="E226" s="5">
        <v>19953.599999999999</v>
      </c>
    </row>
    <row r="227" spans="1:5" ht="35.25" hidden="1" customHeight="1" x14ac:dyDescent="0.3">
      <c r="A227" s="3" t="s">
        <v>228</v>
      </c>
      <c r="B227" s="4" t="s">
        <v>227</v>
      </c>
      <c r="C227" s="5">
        <f t="shared" ref="C227:E228" si="3">C228</f>
        <v>0</v>
      </c>
      <c r="D227" s="5">
        <f t="shared" si="3"/>
        <v>0</v>
      </c>
      <c r="E227" s="5">
        <f t="shared" si="3"/>
        <v>0</v>
      </c>
    </row>
    <row r="228" spans="1:5" ht="43.5" hidden="1" customHeight="1" x14ac:dyDescent="0.3">
      <c r="A228" s="3" t="s">
        <v>224</v>
      </c>
      <c r="B228" s="4" t="s">
        <v>223</v>
      </c>
      <c r="C228" s="5">
        <f t="shared" si="3"/>
        <v>0</v>
      </c>
      <c r="D228" s="5">
        <f t="shared" si="3"/>
        <v>0</v>
      </c>
      <c r="E228" s="5">
        <f t="shared" si="3"/>
        <v>0</v>
      </c>
    </row>
    <row r="229" spans="1:5" ht="120" hidden="1" customHeight="1" x14ac:dyDescent="0.3">
      <c r="A229" s="3" t="s">
        <v>225</v>
      </c>
      <c r="B229" s="4" t="s">
        <v>226</v>
      </c>
      <c r="C229" s="5"/>
      <c r="D229" s="5">
        <v>0</v>
      </c>
      <c r="E229" s="5">
        <v>0</v>
      </c>
    </row>
    <row r="230" spans="1:5" s="27" customFormat="1" ht="34.9" customHeight="1" x14ac:dyDescent="0.35">
      <c r="A230" s="25" t="s">
        <v>75</v>
      </c>
      <c r="B230" s="26"/>
      <c r="C230" s="15">
        <f>C13+C119</f>
        <v>3049728</v>
      </c>
      <c r="D230" s="15">
        <f>D13+D119</f>
        <v>2566302.0999999996</v>
      </c>
      <c r="E230" s="15">
        <f>E13+E119</f>
        <v>2645682.6</v>
      </c>
    </row>
    <row r="231" spans="1:5" ht="18" customHeight="1" x14ac:dyDescent="0.3">
      <c r="C231" s="28"/>
      <c r="D231" s="28"/>
    </row>
    <row r="232" spans="1:5" ht="18" customHeight="1" x14ac:dyDescent="0.3">
      <c r="A232" s="29" t="s">
        <v>78</v>
      </c>
      <c r="B232" s="30"/>
      <c r="C232" s="31"/>
      <c r="D232" s="31"/>
      <c r="E232" s="31"/>
    </row>
    <row r="233" spans="1:5" ht="19.149999999999999" customHeight="1" x14ac:dyDescent="0.3">
      <c r="A233" s="29" t="s">
        <v>82</v>
      </c>
      <c r="B233" s="30"/>
      <c r="C233" s="30"/>
      <c r="E233" s="30" t="s">
        <v>145</v>
      </c>
    </row>
    <row r="234" spans="1:5" s="35" customFormat="1" ht="18" customHeight="1" x14ac:dyDescent="0.3">
      <c r="C234" s="38">
        <v>3049728</v>
      </c>
      <c r="D234" s="38">
        <v>2566302.1</v>
      </c>
      <c r="E234" s="39">
        <v>2645682.6</v>
      </c>
    </row>
    <row r="235" spans="1:5" s="35" customFormat="1" ht="18" customHeight="1" x14ac:dyDescent="0.3">
      <c r="C235" s="38">
        <f>C234-C230</f>
        <v>0</v>
      </c>
      <c r="D235" s="38">
        <f t="shared" ref="D235:E235" si="4">D234-D230</f>
        <v>0</v>
      </c>
      <c r="E235" s="38">
        <f t="shared" si="4"/>
        <v>0</v>
      </c>
    </row>
    <row r="236" spans="1:5" s="35" customFormat="1" ht="18" hidden="1" customHeight="1" x14ac:dyDescent="0.3">
      <c r="C236" s="43">
        <v>2599126.5</v>
      </c>
      <c r="D236" s="43">
        <v>2609400.2999999998</v>
      </c>
      <c r="E236" s="43">
        <v>2367733</v>
      </c>
    </row>
    <row r="237" spans="1:5" s="35" customFormat="1" ht="18" hidden="1" customHeight="1" x14ac:dyDescent="0.3">
      <c r="C237" s="43">
        <f>C230-C236</f>
        <v>450601.5</v>
      </c>
      <c r="D237" s="43">
        <f>D230-D236</f>
        <v>-43098.200000000186</v>
      </c>
      <c r="E237" s="43">
        <f>E230-E236</f>
        <v>277949.60000000009</v>
      </c>
    </row>
    <row r="238" spans="1:5" s="35" customFormat="1" ht="18" hidden="1" customHeight="1" x14ac:dyDescent="0.3">
      <c r="C238" s="36">
        <f>C237-C19-C39</f>
        <v>365708.79999999999</v>
      </c>
      <c r="D238" s="36">
        <f>D237-D19-D39</f>
        <v>-130715.50000000017</v>
      </c>
      <c r="E238" s="36">
        <f>E237-E19-E39</f>
        <v>186936.7000000001</v>
      </c>
    </row>
    <row r="239" spans="1:5" s="35" customFormat="1" ht="18" hidden="1" customHeight="1" x14ac:dyDescent="0.3">
      <c r="C239" s="42"/>
      <c r="D239" s="42"/>
      <c r="E239" s="42"/>
    </row>
    <row r="240" spans="1:5" s="35" customFormat="1" ht="18" hidden="1" customHeight="1" x14ac:dyDescent="0.3">
      <c r="C240" s="42"/>
      <c r="D240" s="42"/>
      <c r="E240" s="42"/>
    </row>
    <row r="241" spans="3:5" s="35" customFormat="1" ht="18" hidden="1" customHeight="1" x14ac:dyDescent="0.3">
      <c r="C241" s="34"/>
      <c r="D241" s="34"/>
    </row>
    <row r="242" spans="3:5" s="40" customFormat="1" ht="18" hidden="1" customHeight="1" x14ac:dyDescent="0.3">
      <c r="C242" s="41"/>
      <c r="D242" s="41"/>
    </row>
    <row r="243" spans="3:5" ht="18" hidden="1" customHeight="1" x14ac:dyDescent="0.3">
      <c r="C243" s="44">
        <f>C19+C39</f>
        <v>84892.7</v>
      </c>
      <c r="D243" s="44">
        <f>D19+D39</f>
        <v>87617.299999999988</v>
      </c>
      <c r="E243" s="44">
        <f>E19+E39</f>
        <v>91012.9</v>
      </c>
    </row>
    <row r="244" spans="3:5" ht="18" hidden="1" customHeight="1" x14ac:dyDescent="0.3"/>
  </sheetData>
  <mergeCells count="9">
    <mergeCell ref="B2:E2"/>
    <mergeCell ref="B3:E3"/>
    <mergeCell ref="B4:E4"/>
    <mergeCell ref="A7:E7"/>
    <mergeCell ref="A9:A11"/>
    <mergeCell ref="B9:B11"/>
    <mergeCell ref="C9:C11"/>
    <mergeCell ref="D9:D11"/>
    <mergeCell ref="E9:E11"/>
  </mergeCells>
  <pageMargins left="0" right="0" top="0" bottom="0" header="0.39370078740157483" footer="0.39370078740157483"/>
  <pageSetup paperSize="9" scale="6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4"/>
  <sheetViews>
    <sheetView tabSelected="1" view="pageBreakPreview" zoomScale="60" zoomScaleNormal="90" workbookViewId="0">
      <selection activeCell="E6" sqref="E6"/>
    </sheetView>
  </sheetViews>
  <sheetFormatPr defaultColWidth="8.85546875" defaultRowHeight="18" customHeight="1" x14ac:dyDescent="0.3"/>
  <cols>
    <col min="1" max="1" width="64.42578125" style="11" customWidth="1"/>
    <col min="2" max="2" width="32" style="11" customWidth="1"/>
    <col min="3" max="3" width="20.28515625" style="16" customWidth="1"/>
    <col min="4" max="4" width="19.85546875" style="16" customWidth="1"/>
    <col min="5" max="5" width="21.28515625" style="11" customWidth="1"/>
    <col min="6" max="6" width="8.85546875" style="11"/>
    <col min="7" max="9" width="12.28515625" style="11" bestFit="1" customWidth="1"/>
    <col min="10" max="256" width="8.85546875" style="11"/>
    <col min="257" max="257" width="64.42578125" style="11" customWidth="1"/>
    <col min="258" max="258" width="32" style="11" customWidth="1"/>
    <col min="259" max="259" width="20.28515625" style="11" customWidth="1"/>
    <col min="260" max="260" width="19.85546875" style="11" customWidth="1"/>
    <col min="261" max="261" width="21.28515625" style="11" customWidth="1"/>
    <col min="262" max="262" width="8.85546875" style="11"/>
    <col min="263" max="265" width="12.28515625" style="11" bestFit="1" customWidth="1"/>
    <col min="266" max="512" width="8.85546875" style="11"/>
    <col min="513" max="513" width="64.42578125" style="11" customWidth="1"/>
    <col min="514" max="514" width="32" style="11" customWidth="1"/>
    <col min="515" max="515" width="20.28515625" style="11" customWidth="1"/>
    <col min="516" max="516" width="19.85546875" style="11" customWidth="1"/>
    <col min="517" max="517" width="21.28515625" style="11" customWidth="1"/>
    <col min="518" max="518" width="8.85546875" style="11"/>
    <col min="519" max="521" width="12.28515625" style="11" bestFit="1" customWidth="1"/>
    <col min="522" max="768" width="8.85546875" style="11"/>
    <col min="769" max="769" width="64.42578125" style="11" customWidth="1"/>
    <col min="770" max="770" width="32" style="11" customWidth="1"/>
    <col min="771" max="771" width="20.28515625" style="11" customWidth="1"/>
    <col min="772" max="772" width="19.85546875" style="11" customWidth="1"/>
    <col min="773" max="773" width="21.28515625" style="11" customWidth="1"/>
    <col min="774" max="774" width="8.85546875" style="11"/>
    <col min="775" max="777" width="12.28515625" style="11" bestFit="1" customWidth="1"/>
    <col min="778" max="1024" width="8.85546875" style="11"/>
    <col min="1025" max="1025" width="64.42578125" style="11" customWidth="1"/>
    <col min="1026" max="1026" width="32" style="11" customWidth="1"/>
    <col min="1027" max="1027" width="20.28515625" style="11" customWidth="1"/>
    <col min="1028" max="1028" width="19.85546875" style="11" customWidth="1"/>
    <col min="1029" max="1029" width="21.28515625" style="11" customWidth="1"/>
    <col min="1030" max="1030" width="8.85546875" style="11"/>
    <col min="1031" max="1033" width="12.28515625" style="11" bestFit="1" customWidth="1"/>
    <col min="1034" max="1280" width="8.85546875" style="11"/>
    <col min="1281" max="1281" width="64.42578125" style="11" customWidth="1"/>
    <col min="1282" max="1282" width="32" style="11" customWidth="1"/>
    <col min="1283" max="1283" width="20.28515625" style="11" customWidth="1"/>
    <col min="1284" max="1284" width="19.85546875" style="11" customWidth="1"/>
    <col min="1285" max="1285" width="21.28515625" style="11" customWidth="1"/>
    <col min="1286" max="1286" width="8.85546875" style="11"/>
    <col min="1287" max="1289" width="12.28515625" style="11" bestFit="1" customWidth="1"/>
    <col min="1290" max="1536" width="8.85546875" style="11"/>
    <col min="1537" max="1537" width="64.42578125" style="11" customWidth="1"/>
    <col min="1538" max="1538" width="32" style="11" customWidth="1"/>
    <col min="1539" max="1539" width="20.28515625" style="11" customWidth="1"/>
    <col min="1540" max="1540" width="19.85546875" style="11" customWidth="1"/>
    <col min="1541" max="1541" width="21.28515625" style="11" customWidth="1"/>
    <col min="1542" max="1542" width="8.85546875" style="11"/>
    <col min="1543" max="1545" width="12.28515625" style="11" bestFit="1" customWidth="1"/>
    <col min="1546" max="1792" width="8.85546875" style="11"/>
    <col min="1793" max="1793" width="64.42578125" style="11" customWidth="1"/>
    <col min="1794" max="1794" width="32" style="11" customWidth="1"/>
    <col min="1795" max="1795" width="20.28515625" style="11" customWidth="1"/>
    <col min="1796" max="1796" width="19.85546875" style="11" customWidth="1"/>
    <col min="1797" max="1797" width="21.28515625" style="11" customWidth="1"/>
    <col min="1798" max="1798" width="8.85546875" style="11"/>
    <col min="1799" max="1801" width="12.28515625" style="11" bestFit="1" customWidth="1"/>
    <col min="1802" max="2048" width="8.85546875" style="11"/>
    <col min="2049" max="2049" width="64.42578125" style="11" customWidth="1"/>
    <col min="2050" max="2050" width="32" style="11" customWidth="1"/>
    <col min="2051" max="2051" width="20.28515625" style="11" customWidth="1"/>
    <col min="2052" max="2052" width="19.85546875" style="11" customWidth="1"/>
    <col min="2053" max="2053" width="21.28515625" style="11" customWidth="1"/>
    <col min="2054" max="2054" width="8.85546875" style="11"/>
    <col min="2055" max="2057" width="12.28515625" style="11" bestFit="1" customWidth="1"/>
    <col min="2058" max="2304" width="8.85546875" style="11"/>
    <col min="2305" max="2305" width="64.42578125" style="11" customWidth="1"/>
    <col min="2306" max="2306" width="32" style="11" customWidth="1"/>
    <col min="2307" max="2307" width="20.28515625" style="11" customWidth="1"/>
    <col min="2308" max="2308" width="19.85546875" style="11" customWidth="1"/>
    <col min="2309" max="2309" width="21.28515625" style="11" customWidth="1"/>
    <col min="2310" max="2310" width="8.85546875" style="11"/>
    <col min="2311" max="2313" width="12.28515625" style="11" bestFit="1" customWidth="1"/>
    <col min="2314" max="2560" width="8.85546875" style="11"/>
    <col min="2561" max="2561" width="64.42578125" style="11" customWidth="1"/>
    <col min="2562" max="2562" width="32" style="11" customWidth="1"/>
    <col min="2563" max="2563" width="20.28515625" style="11" customWidth="1"/>
    <col min="2564" max="2564" width="19.85546875" style="11" customWidth="1"/>
    <col min="2565" max="2565" width="21.28515625" style="11" customWidth="1"/>
    <col min="2566" max="2566" width="8.85546875" style="11"/>
    <col min="2567" max="2569" width="12.28515625" style="11" bestFit="1" customWidth="1"/>
    <col min="2570" max="2816" width="8.85546875" style="11"/>
    <col min="2817" max="2817" width="64.42578125" style="11" customWidth="1"/>
    <col min="2818" max="2818" width="32" style="11" customWidth="1"/>
    <col min="2819" max="2819" width="20.28515625" style="11" customWidth="1"/>
    <col min="2820" max="2820" width="19.85546875" style="11" customWidth="1"/>
    <col min="2821" max="2821" width="21.28515625" style="11" customWidth="1"/>
    <col min="2822" max="2822" width="8.85546875" style="11"/>
    <col min="2823" max="2825" width="12.28515625" style="11" bestFit="1" customWidth="1"/>
    <col min="2826" max="3072" width="8.85546875" style="11"/>
    <col min="3073" max="3073" width="64.42578125" style="11" customWidth="1"/>
    <col min="3074" max="3074" width="32" style="11" customWidth="1"/>
    <col min="3075" max="3075" width="20.28515625" style="11" customWidth="1"/>
    <col min="3076" max="3076" width="19.85546875" style="11" customWidth="1"/>
    <col min="3077" max="3077" width="21.28515625" style="11" customWidth="1"/>
    <col min="3078" max="3078" width="8.85546875" style="11"/>
    <col min="3079" max="3081" width="12.28515625" style="11" bestFit="1" customWidth="1"/>
    <col min="3082" max="3328" width="8.85546875" style="11"/>
    <col min="3329" max="3329" width="64.42578125" style="11" customWidth="1"/>
    <col min="3330" max="3330" width="32" style="11" customWidth="1"/>
    <col min="3331" max="3331" width="20.28515625" style="11" customWidth="1"/>
    <col min="3332" max="3332" width="19.85546875" style="11" customWidth="1"/>
    <col min="3333" max="3333" width="21.28515625" style="11" customWidth="1"/>
    <col min="3334" max="3334" width="8.85546875" style="11"/>
    <col min="3335" max="3337" width="12.28515625" style="11" bestFit="1" customWidth="1"/>
    <col min="3338" max="3584" width="8.85546875" style="11"/>
    <col min="3585" max="3585" width="64.42578125" style="11" customWidth="1"/>
    <col min="3586" max="3586" width="32" style="11" customWidth="1"/>
    <col min="3587" max="3587" width="20.28515625" style="11" customWidth="1"/>
    <col min="3588" max="3588" width="19.85546875" style="11" customWidth="1"/>
    <col min="3589" max="3589" width="21.28515625" style="11" customWidth="1"/>
    <col min="3590" max="3590" width="8.85546875" style="11"/>
    <col min="3591" max="3593" width="12.28515625" style="11" bestFit="1" customWidth="1"/>
    <col min="3594" max="3840" width="8.85546875" style="11"/>
    <col min="3841" max="3841" width="64.42578125" style="11" customWidth="1"/>
    <col min="3842" max="3842" width="32" style="11" customWidth="1"/>
    <col min="3843" max="3843" width="20.28515625" style="11" customWidth="1"/>
    <col min="3844" max="3844" width="19.85546875" style="11" customWidth="1"/>
    <col min="3845" max="3845" width="21.28515625" style="11" customWidth="1"/>
    <col min="3846" max="3846" width="8.85546875" style="11"/>
    <col min="3847" max="3849" width="12.28515625" style="11" bestFit="1" customWidth="1"/>
    <col min="3850" max="4096" width="8.85546875" style="11"/>
    <col min="4097" max="4097" width="64.42578125" style="11" customWidth="1"/>
    <col min="4098" max="4098" width="32" style="11" customWidth="1"/>
    <col min="4099" max="4099" width="20.28515625" style="11" customWidth="1"/>
    <col min="4100" max="4100" width="19.85546875" style="11" customWidth="1"/>
    <col min="4101" max="4101" width="21.28515625" style="11" customWidth="1"/>
    <col min="4102" max="4102" width="8.85546875" style="11"/>
    <col min="4103" max="4105" width="12.28515625" style="11" bestFit="1" customWidth="1"/>
    <col min="4106" max="4352" width="8.85546875" style="11"/>
    <col min="4353" max="4353" width="64.42578125" style="11" customWidth="1"/>
    <col min="4354" max="4354" width="32" style="11" customWidth="1"/>
    <col min="4355" max="4355" width="20.28515625" style="11" customWidth="1"/>
    <col min="4356" max="4356" width="19.85546875" style="11" customWidth="1"/>
    <col min="4357" max="4357" width="21.28515625" style="11" customWidth="1"/>
    <col min="4358" max="4358" width="8.85546875" style="11"/>
    <col min="4359" max="4361" width="12.28515625" style="11" bestFit="1" customWidth="1"/>
    <col min="4362" max="4608" width="8.85546875" style="11"/>
    <col min="4609" max="4609" width="64.42578125" style="11" customWidth="1"/>
    <col min="4610" max="4610" width="32" style="11" customWidth="1"/>
    <col min="4611" max="4611" width="20.28515625" style="11" customWidth="1"/>
    <col min="4612" max="4612" width="19.85546875" style="11" customWidth="1"/>
    <col min="4613" max="4613" width="21.28515625" style="11" customWidth="1"/>
    <col min="4614" max="4614" width="8.85546875" style="11"/>
    <col min="4615" max="4617" width="12.28515625" style="11" bestFit="1" customWidth="1"/>
    <col min="4618" max="4864" width="8.85546875" style="11"/>
    <col min="4865" max="4865" width="64.42578125" style="11" customWidth="1"/>
    <col min="4866" max="4866" width="32" style="11" customWidth="1"/>
    <col min="4867" max="4867" width="20.28515625" style="11" customWidth="1"/>
    <col min="4868" max="4868" width="19.85546875" style="11" customWidth="1"/>
    <col min="4869" max="4869" width="21.28515625" style="11" customWidth="1"/>
    <col min="4870" max="4870" width="8.85546875" style="11"/>
    <col min="4871" max="4873" width="12.28515625" style="11" bestFit="1" customWidth="1"/>
    <col min="4874" max="5120" width="8.85546875" style="11"/>
    <col min="5121" max="5121" width="64.42578125" style="11" customWidth="1"/>
    <col min="5122" max="5122" width="32" style="11" customWidth="1"/>
    <col min="5123" max="5123" width="20.28515625" style="11" customWidth="1"/>
    <col min="5124" max="5124" width="19.85546875" style="11" customWidth="1"/>
    <col min="5125" max="5125" width="21.28515625" style="11" customWidth="1"/>
    <col min="5126" max="5126" width="8.85546875" style="11"/>
    <col min="5127" max="5129" width="12.28515625" style="11" bestFit="1" customWidth="1"/>
    <col min="5130" max="5376" width="8.85546875" style="11"/>
    <col min="5377" max="5377" width="64.42578125" style="11" customWidth="1"/>
    <col min="5378" max="5378" width="32" style="11" customWidth="1"/>
    <col min="5379" max="5379" width="20.28515625" style="11" customWidth="1"/>
    <col min="5380" max="5380" width="19.85546875" style="11" customWidth="1"/>
    <col min="5381" max="5381" width="21.28515625" style="11" customWidth="1"/>
    <col min="5382" max="5382" width="8.85546875" style="11"/>
    <col min="5383" max="5385" width="12.28515625" style="11" bestFit="1" customWidth="1"/>
    <col min="5386" max="5632" width="8.85546875" style="11"/>
    <col min="5633" max="5633" width="64.42578125" style="11" customWidth="1"/>
    <col min="5634" max="5634" width="32" style="11" customWidth="1"/>
    <col min="5635" max="5635" width="20.28515625" style="11" customWidth="1"/>
    <col min="5636" max="5636" width="19.85546875" style="11" customWidth="1"/>
    <col min="5637" max="5637" width="21.28515625" style="11" customWidth="1"/>
    <col min="5638" max="5638" width="8.85546875" style="11"/>
    <col min="5639" max="5641" width="12.28515625" style="11" bestFit="1" customWidth="1"/>
    <col min="5642" max="5888" width="8.85546875" style="11"/>
    <col min="5889" max="5889" width="64.42578125" style="11" customWidth="1"/>
    <col min="5890" max="5890" width="32" style="11" customWidth="1"/>
    <col min="5891" max="5891" width="20.28515625" style="11" customWidth="1"/>
    <col min="5892" max="5892" width="19.85546875" style="11" customWidth="1"/>
    <col min="5893" max="5893" width="21.28515625" style="11" customWidth="1"/>
    <col min="5894" max="5894" width="8.85546875" style="11"/>
    <col min="5895" max="5897" width="12.28515625" style="11" bestFit="1" customWidth="1"/>
    <col min="5898" max="6144" width="8.85546875" style="11"/>
    <col min="6145" max="6145" width="64.42578125" style="11" customWidth="1"/>
    <col min="6146" max="6146" width="32" style="11" customWidth="1"/>
    <col min="6147" max="6147" width="20.28515625" style="11" customWidth="1"/>
    <col min="6148" max="6148" width="19.85546875" style="11" customWidth="1"/>
    <col min="6149" max="6149" width="21.28515625" style="11" customWidth="1"/>
    <col min="6150" max="6150" width="8.85546875" style="11"/>
    <col min="6151" max="6153" width="12.28515625" style="11" bestFit="1" customWidth="1"/>
    <col min="6154" max="6400" width="8.85546875" style="11"/>
    <col min="6401" max="6401" width="64.42578125" style="11" customWidth="1"/>
    <col min="6402" max="6402" width="32" style="11" customWidth="1"/>
    <col min="6403" max="6403" width="20.28515625" style="11" customWidth="1"/>
    <col min="6404" max="6404" width="19.85546875" style="11" customWidth="1"/>
    <col min="6405" max="6405" width="21.28515625" style="11" customWidth="1"/>
    <col min="6406" max="6406" width="8.85546875" style="11"/>
    <col min="6407" max="6409" width="12.28515625" style="11" bestFit="1" customWidth="1"/>
    <col min="6410" max="6656" width="8.85546875" style="11"/>
    <col min="6657" max="6657" width="64.42578125" style="11" customWidth="1"/>
    <col min="6658" max="6658" width="32" style="11" customWidth="1"/>
    <col min="6659" max="6659" width="20.28515625" style="11" customWidth="1"/>
    <col min="6660" max="6660" width="19.85546875" style="11" customWidth="1"/>
    <col min="6661" max="6661" width="21.28515625" style="11" customWidth="1"/>
    <col min="6662" max="6662" width="8.85546875" style="11"/>
    <col min="6663" max="6665" width="12.28515625" style="11" bestFit="1" customWidth="1"/>
    <col min="6666" max="6912" width="8.85546875" style="11"/>
    <col min="6913" max="6913" width="64.42578125" style="11" customWidth="1"/>
    <col min="6914" max="6914" width="32" style="11" customWidth="1"/>
    <col min="6915" max="6915" width="20.28515625" style="11" customWidth="1"/>
    <col min="6916" max="6916" width="19.85546875" style="11" customWidth="1"/>
    <col min="6917" max="6917" width="21.28515625" style="11" customWidth="1"/>
    <col min="6918" max="6918" width="8.85546875" style="11"/>
    <col min="6919" max="6921" width="12.28515625" style="11" bestFit="1" customWidth="1"/>
    <col min="6922" max="7168" width="8.85546875" style="11"/>
    <col min="7169" max="7169" width="64.42578125" style="11" customWidth="1"/>
    <col min="7170" max="7170" width="32" style="11" customWidth="1"/>
    <col min="7171" max="7171" width="20.28515625" style="11" customWidth="1"/>
    <col min="7172" max="7172" width="19.85546875" style="11" customWidth="1"/>
    <col min="7173" max="7173" width="21.28515625" style="11" customWidth="1"/>
    <col min="7174" max="7174" width="8.85546875" style="11"/>
    <col min="7175" max="7177" width="12.28515625" style="11" bestFit="1" customWidth="1"/>
    <col min="7178" max="7424" width="8.85546875" style="11"/>
    <col min="7425" max="7425" width="64.42578125" style="11" customWidth="1"/>
    <col min="7426" max="7426" width="32" style="11" customWidth="1"/>
    <col min="7427" max="7427" width="20.28515625" style="11" customWidth="1"/>
    <col min="7428" max="7428" width="19.85546875" style="11" customWidth="1"/>
    <col min="7429" max="7429" width="21.28515625" style="11" customWidth="1"/>
    <col min="7430" max="7430" width="8.85546875" style="11"/>
    <col min="7431" max="7433" width="12.28515625" style="11" bestFit="1" customWidth="1"/>
    <col min="7434" max="7680" width="8.85546875" style="11"/>
    <col min="7681" max="7681" width="64.42578125" style="11" customWidth="1"/>
    <col min="7682" max="7682" width="32" style="11" customWidth="1"/>
    <col min="7683" max="7683" width="20.28515625" style="11" customWidth="1"/>
    <col min="7684" max="7684" width="19.85546875" style="11" customWidth="1"/>
    <col min="7685" max="7685" width="21.28515625" style="11" customWidth="1"/>
    <col min="7686" max="7686" width="8.85546875" style="11"/>
    <col min="7687" max="7689" width="12.28515625" style="11" bestFit="1" customWidth="1"/>
    <col min="7690" max="7936" width="8.85546875" style="11"/>
    <col min="7937" max="7937" width="64.42578125" style="11" customWidth="1"/>
    <col min="7938" max="7938" width="32" style="11" customWidth="1"/>
    <col min="7939" max="7939" width="20.28515625" style="11" customWidth="1"/>
    <col min="7940" max="7940" width="19.85546875" style="11" customWidth="1"/>
    <col min="7941" max="7941" width="21.28515625" style="11" customWidth="1"/>
    <col min="7942" max="7942" width="8.85546875" style="11"/>
    <col min="7943" max="7945" width="12.28515625" style="11" bestFit="1" customWidth="1"/>
    <col min="7946" max="8192" width="8.85546875" style="11"/>
    <col min="8193" max="8193" width="64.42578125" style="11" customWidth="1"/>
    <col min="8194" max="8194" width="32" style="11" customWidth="1"/>
    <col min="8195" max="8195" width="20.28515625" style="11" customWidth="1"/>
    <col min="8196" max="8196" width="19.85546875" style="11" customWidth="1"/>
    <col min="8197" max="8197" width="21.28515625" style="11" customWidth="1"/>
    <col min="8198" max="8198" width="8.85546875" style="11"/>
    <col min="8199" max="8201" width="12.28515625" style="11" bestFit="1" customWidth="1"/>
    <col min="8202" max="8448" width="8.85546875" style="11"/>
    <col min="8449" max="8449" width="64.42578125" style="11" customWidth="1"/>
    <col min="8450" max="8450" width="32" style="11" customWidth="1"/>
    <col min="8451" max="8451" width="20.28515625" style="11" customWidth="1"/>
    <col min="8452" max="8452" width="19.85546875" style="11" customWidth="1"/>
    <col min="8453" max="8453" width="21.28515625" style="11" customWidth="1"/>
    <col min="8454" max="8454" width="8.85546875" style="11"/>
    <col min="8455" max="8457" width="12.28515625" style="11" bestFit="1" customWidth="1"/>
    <col min="8458" max="8704" width="8.85546875" style="11"/>
    <col min="8705" max="8705" width="64.42578125" style="11" customWidth="1"/>
    <col min="8706" max="8706" width="32" style="11" customWidth="1"/>
    <col min="8707" max="8707" width="20.28515625" style="11" customWidth="1"/>
    <col min="8708" max="8708" width="19.85546875" style="11" customWidth="1"/>
    <col min="8709" max="8709" width="21.28515625" style="11" customWidth="1"/>
    <col min="8710" max="8710" width="8.85546875" style="11"/>
    <col min="8711" max="8713" width="12.28515625" style="11" bestFit="1" customWidth="1"/>
    <col min="8714" max="8960" width="8.85546875" style="11"/>
    <col min="8961" max="8961" width="64.42578125" style="11" customWidth="1"/>
    <col min="8962" max="8962" width="32" style="11" customWidth="1"/>
    <col min="8963" max="8963" width="20.28515625" style="11" customWidth="1"/>
    <col min="8964" max="8964" width="19.85546875" style="11" customWidth="1"/>
    <col min="8965" max="8965" width="21.28515625" style="11" customWidth="1"/>
    <col min="8966" max="8966" width="8.85546875" style="11"/>
    <col min="8967" max="8969" width="12.28515625" style="11" bestFit="1" customWidth="1"/>
    <col min="8970" max="9216" width="8.85546875" style="11"/>
    <col min="9217" max="9217" width="64.42578125" style="11" customWidth="1"/>
    <col min="9218" max="9218" width="32" style="11" customWidth="1"/>
    <col min="9219" max="9219" width="20.28515625" style="11" customWidth="1"/>
    <col min="9220" max="9220" width="19.85546875" style="11" customWidth="1"/>
    <col min="9221" max="9221" width="21.28515625" style="11" customWidth="1"/>
    <col min="9222" max="9222" width="8.85546875" style="11"/>
    <col min="9223" max="9225" width="12.28515625" style="11" bestFit="1" customWidth="1"/>
    <col min="9226" max="9472" width="8.85546875" style="11"/>
    <col min="9473" max="9473" width="64.42578125" style="11" customWidth="1"/>
    <col min="9474" max="9474" width="32" style="11" customWidth="1"/>
    <col min="9475" max="9475" width="20.28515625" style="11" customWidth="1"/>
    <col min="9476" max="9476" width="19.85546875" style="11" customWidth="1"/>
    <col min="9477" max="9477" width="21.28515625" style="11" customWidth="1"/>
    <col min="9478" max="9478" width="8.85546875" style="11"/>
    <col min="9479" max="9481" width="12.28515625" style="11" bestFit="1" customWidth="1"/>
    <col min="9482" max="9728" width="8.85546875" style="11"/>
    <col min="9729" max="9729" width="64.42578125" style="11" customWidth="1"/>
    <col min="9730" max="9730" width="32" style="11" customWidth="1"/>
    <col min="9731" max="9731" width="20.28515625" style="11" customWidth="1"/>
    <col min="9732" max="9732" width="19.85546875" style="11" customWidth="1"/>
    <col min="9733" max="9733" width="21.28515625" style="11" customWidth="1"/>
    <col min="9734" max="9734" width="8.85546875" style="11"/>
    <col min="9735" max="9737" width="12.28515625" style="11" bestFit="1" customWidth="1"/>
    <col min="9738" max="9984" width="8.85546875" style="11"/>
    <col min="9985" max="9985" width="64.42578125" style="11" customWidth="1"/>
    <col min="9986" max="9986" width="32" style="11" customWidth="1"/>
    <col min="9987" max="9987" width="20.28515625" style="11" customWidth="1"/>
    <col min="9988" max="9988" width="19.85546875" style="11" customWidth="1"/>
    <col min="9989" max="9989" width="21.28515625" style="11" customWidth="1"/>
    <col min="9990" max="9990" width="8.85546875" style="11"/>
    <col min="9991" max="9993" width="12.28515625" style="11" bestFit="1" customWidth="1"/>
    <col min="9994" max="10240" width="8.85546875" style="11"/>
    <col min="10241" max="10241" width="64.42578125" style="11" customWidth="1"/>
    <col min="10242" max="10242" width="32" style="11" customWidth="1"/>
    <col min="10243" max="10243" width="20.28515625" style="11" customWidth="1"/>
    <col min="10244" max="10244" width="19.85546875" style="11" customWidth="1"/>
    <col min="10245" max="10245" width="21.28515625" style="11" customWidth="1"/>
    <col min="10246" max="10246" width="8.85546875" style="11"/>
    <col min="10247" max="10249" width="12.28515625" style="11" bestFit="1" customWidth="1"/>
    <col min="10250" max="10496" width="8.85546875" style="11"/>
    <col min="10497" max="10497" width="64.42578125" style="11" customWidth="1"/>
    <col min="10498" max="10498" width="32" style="11" customWidth="1"/>
    <col min="10499" max="10499" width="20.28515625" style="11" customWidth="1"/>
    <col min="10500" max="10500" width="19.85546875" style="11" customWidth="1"/>
    <col min="10501" max="10501" width="21.28515625" style="11" customWidth="1"/>
    <col min="10502" max="10502" width="8.85546875" style="11"/>
    <col min="10503" max="10505" width="12.28515625" style="11" bestFit="1" customWidth="1"/>
    <col min="10506" max="10752" width="8.85546875" style="11"/>
    <col min="10753" max="10753" width="64.42578125" style="11" customWidth="1"/>
    <col min="10754" max="10754" width="32" style="11" customWidth="1"/>
    <col min="10755" max="10755" width="20.28515625" style="11" customWidth="1"/>
    <col min="10756" max="10756" width="19.85546875" style="11" customWidth="1"/>
    <col min="10757" max="10757" width="21.28515625" style="11" customWidth="1"/>
    <col min="10758" max="10758" width="8.85546875" style="11"/>
    <col min="10759" max="10761" width="12.28515625" style="11" bestFit="1" customWidth="1"/>
    <col min="10762" max="11008" width="8.85546875" style="11"/>
    <col min="11009" max="11009" width="64.42578125" style="11" customWidth="1"/>
    <col min="11010" max="11010" width="32" style="11" customWidth="1"/>
    <col min="11011" max="11011" width="20.28515625" style="11" customWidth="1"/>
    <col min="11012" max="11012" width="19.85546875" style="11" customWidth="1"/>
    <col min="11013" max="11013" width="21.28515625" style="11" customWidth="1"/>
    <col min="11014" max="11014" width="8.85546875" style="11"/>
    <col min="11015" max="11017" width="12.28515625" style="11" bestFit="1" customWidth="1"/>
    <col min="11018" max="11264" width="8.85546875" style="11"/>
    <col min="11265" max="11265" width="64.42578125" style="11" customWidth="1"/>
    <col min="11266" max="11266" width="32" style="11" customWidth="1"/>
    <col min="11267" max="11267" width="20.28515625" style="11" customWidth="1"/>
    <col min="11268" max="11268" width="19.85546875" style="11" customWidth="1"/>
    <col min="11269" max="11269" width="21.28515625" style="11" customWidth="1"/>
    <col min="11270" max="11270" width="8.85546875" style="11"/>
    <col min="11271" max="11273" width="12.28515625" style="11" bestFit="1" customWidth="1"/>
    <col min="11274" max="11520" width="8.85546875" style="11"/>
    <col min="11521" max="11521" width="64.42578125" style="11" customWidth="1"/>
    <col min="11522" max="11522" width="32" style="11" customWidth="1"/>
    <col min="11523" max="11523" width="20.28515625" style="11" customWidth="1"/>
    <col min="11524" max="11524" width="19.85546875" style="11" customWidth="1"/>
    <col min="11525" max="11525" width="21.28515625" style="11" customWidth="1"/>
    <col min="11526" max="11526" width="8.85546875" style="11"/>
    <col min="11527" max="11529" width="12.28515625" style="11" bestFit="1" customWidth="1"/>
    <col min="11530" max="11776" width="8.85546875" style="11"/>
    <col min="11777" max="11777" width="64.42578125" style="11" customWidth="1"/>
    <col min="11778" max="11778" width="32" style="11" customWidth="1"/>
    <col min="11779" max="11779" width="20.28515625" style="11" customWidth="1"/>
    <col min="11780" max="11780" width="19.85546875" style="11" customWidth="1"/>
    <col min="11781" max="11781" width="21.28515625" style="11" customWidth="1"/>
    <col min="11782" max="11782" width="8.85546875" style="11"/>
    <col min="11783" max="11785" width="12.28515625" style="11" bestFit="1" customWidth="1"/>
    <col min="11786" max="12032" width="8.85546875" style="11"/>
    <col min="12033" max="12033" width="64.42578125" style="11" customWidth="1"/>
    <col min="12034" max="12034" width="32" style="11" customWidth="1"/>
    <col min="12035" max="12035" width="20.28515625" style="11" customWidth="1"/>
    <col min="12036" max="12036" width="19.85546875" style="11" customWidth="1"/>
    <col min="12037" max="12037" width="21.28515625" style="11" customWidth="1"/>
    <col min="12038" max="12038" width="8.85546875" style="11"/>
    <col min="12039" max="12041" width="12.28515625" style="11" bestFit="1" customWidth="1"/>
    <col min="12042" max="12288" width="8.85546875" style="11"/>
    <col min="12289" max="12289" width="64.42578125" style="11" customWidth="1"/>
    <col min="12290" max="12290" width="32" style="11" customWidth="1"/>
    <col min="12291" max="12291" width="20.28515625" style="11" customWidth="1"/>
    <col min="12292" max="12292" width="19.85546875" style="11" customWidth="1"/>
    <col min="12293" max="12293" width="21.28515625" style="11" customWidth="1"/>
    <col min="12294" max="12294" width="8.85546875" style="11"/>
    <col min="12295" max="12297" width="12.28515625" style="11" bestFit="1" customWidth="1"/>
    <col min="12298" max="12544" width="8.85546875" style="11"/>
    <col min="12545" max="12545" width="64.42578125" style="11" customWidth="1"/>
    <col min="12546" max="12546" width="32" style="11" customWidth="1"/>
    <col min="12547" max="12547" width="20.28515625" style="11" customWidth="1"/>
    <col min="12548" max="12548" width="19.85546875" style="11" customWidth="1"/>
    <col min="12549" max="12549" width="21.28515625" style="11" customWidth="1"/>
    <col min="12550" max="12550" width="8.85546875" style="11"/>
    <col min="12551" max="12553" width="12.28515625" style="11" bestFit="1" customWidth="1"/>
    <col min="12554" max="12800" width="8.85546875" style="11"/>
    <col min="12801" max="12801" width="64.42578125" style="11" customWidth="1"/>
    <col min="12802" max="12802" width="32" style="11" customWidth="1"/>
    <col min="12803" max="12803" width="20.28515625" style="11" customWidth="1"/>
    <col min="12804" max="12804" width="19.85546875" style="11" customWidth="1"/>
    <col min="12805" max="12805" width="21.28515625" style="11" customWidth="1"/>
    <col min="12806" max="12806" width="8.85546875" style="11"/>
    <col min="12807" max="12809" width="12.28515625" style="11" bestFit="1" customWidth="1"/>
    <col min="12810" max="13056" width="8.85546875" style="11"/>
    <col min="13057" max="13057" width="64.42578125" style="11" customWidth="1"/>
    <col min="13058" max="13058" width="32" style="11" customWidth="1"/>
    <col min="13059" max="13059" width="20.28515625" style="11" customWidth="1"/>
    <col min="13060" max="13060" width="19.85546875" style="11" customWidth="1"/>
    <col min="13061" max="13061" width="21.28515625" style="11" customWidth="1"/>
    <col min="13062" max="13062" width="8.85546875" style="11"/>
    <col min="13063" max="13065" width="12.28515625" style="11" bestFit="1" customWidth="1"/>
    <col min="13066" max="13312" width="8.85546875" style="11"/>
    <col min="13313" max="13313" width="64.42578125" style="11" customWidth="1"/>
    <col min="13314" max="13314" width="32" style="11" customWidth="1"/>
    <col min="13315" max="13315" width="20.28515625" style="11" customWidth="1"/>
    <col min="13316" max="13316" width="19.85546875" style="11" customWidth="1"/>
    <col min="13317" max="13317" width="21.28515625" style="11" customWidth="1"/>
    <col min="13318" max="13318" width="8.85546875" style="11"/>
    <col min="13319" max="13321" width="12.28515625" style="11" bestFit="1" customWidth="1"/>
    <col min="13322" max="13568" width="8.85546875" style="11"/>
    <col min="13569" max="13569" width="64.42578125" style="11" customWidth="1"/>
    <col min="13570" max="13570" width="32" style="11" customWidth="1"/>
    <col min="13571" max="13571" width="20.28515625" style="11" customWidth="1"/>
    <col min="13572" max="13572" width="19.85546875" style="11" customWidth="1"/>
    <col min="13573" max="13573" width="21.28515625" style="11" customWidth="1"/>
    <col min="13574" max="13574" width="8.85546875" style="11"/>
    <col min="13575" max="13577" width="12.28515625" style="11" bestFit="1" customWidth="1"/>
    <col min="13578" max="13824" width="8.85546875" style="11"/>
    <col min="13825" max="13825" width="64.42578125" style="11" customWidth="1"/>
    <col min="13826" max="13826" width="32" style="11" customWidth="1"/>
    <col min="13827" max="13827" width="20.28515625" style="11" customWidth="1"/>
    <col min="13828" max="13828" width="19.85546875" style="11" customWidth="1"/>
    <col min="13829" max="13829" width="21.28515625" style="11" customWidth="1"/>
    <col min="13830" max="13830" width="8.85546875" style="11"/>
    <col min="13831" max="13833" width="12.28515625" style="11" bestFit="1" customWidth="1"/>
    <col min="13834" max="14080" width="8.85546875" style="11"/>
    <col min="14081" max="14081" width="64.42578125" style="11" customWidth="1"/>
    <col min="14082" max="14082" width="32" style="11" customWidth="1"/>
    <col min="14083" max="14083" width="20.28515625" style="11" customWidth="1"/>
    <col min="14084" max="14084" width="19.85546875" style="11" customWidth="1"/>
    <col min="14085" max="14085" width="21.28515625" style="11" customWidth="1"/>
    <col min="14086" max="14086" width="8.85546875" style="11"/>
    <col min="14087" max="14089" width="12.28515625" style="11" bestFit="1" customWidth="1"/>
    <col min="14090" max="14336" width="8.85546875" style="11"/>
    <col min="14337" max="14337" width="64.42578125" style="11" customWidth="1"/>
    <col min="14338" max="14338" width="32" style="11" customWidth="1"/>
    <col min="14339" max="14339" width="20.28515625" style="11" customWidth="1"/>
    <col min="14340" max="14340" width="19.85546875" style="11" customWidth="1"/>
    <col min="14341" max="14341" width="21.28515625" style="11" customWidth="1"/>
    <col min="14342" max="14342" width="8.85546875" style="11"/>
    <col min="14343" max="14345" width="12.28515625" style="11" bestFit="1" customWidth="1"/>
    <col min="14346" max="14592" width="8.85546875" style="11"/>
    <col min="14593" max="14593" width="64.42578125" style="11" customWidth="1"/>
    <col min="14594" max="14594" width="32" style="11" customWidth="1"/>
    <col min="14595" max="14595" width="20.28515625" style="11" customWidth="1"/>
    <col min="14596" max="14596" width="19.85546875" style="11" customWidth="1"/>
    <col min="14597" max="14597" width="21.28515625" style="11" customWidth="1"/>
    <col min="14598" max="14598" width="8.85546875" style="11"/>
    <col min="14599" max="14601" width="12.28515625" style="11" bestFit="1" customWidth="1"/>
    <col min="14602" max="14848" width="8.85546875" style="11"/>
    <col min="14849" max="14849" width="64.42578125" style="11" customWidth="1"/>
    <col min="14850" max="14850" width="32" style="11" customWidth="1"/>
    <col min="14851" max="14851" width="20.28515625" style="11" customWidth="1"/>
    <col min="14852" max="14852" width="19.85546875" style="11" customWidth="1"/>
    <col min="14853" max="14853" width="21.28515625" style="11" customWidth="1"/>
    <col min="14854" max="14854" width="8.85546875" style="11"/>
    <col min="14855" max="14857" width="12.28515625" style="11" bestFit="1" customWidth="1"/>
    <col min="14858" max="15104" width="8.85546875" style="11"/>
    <col min="15105" max="15105" width="64.42578125" style="11" customWidth="1"/>
    <col min="15106" max="15106" width="32" style="11" customWidth="1"/>
    <col min="15107" max="15107" width="20.28515625" style="11" customWidth="1"/>
    <col min="15108" max="15108" width="19.85546875" style="11" customWidth="1"/>
    <col min="15109" max="15109" width="21.28515625" style="11" customWidth="1"/>
    <col min="15110" max="15110" width="8.85546875" style="11"/>
    <col min="15111" max="15113" width="12.28515625" style="11" bestFit="1" customWidth="1"/>
    <col min="15114" max="15360" width="8.85546875" style="11"/>
    <col min="15361" max="15361" width="64.42578125" style="11" customWidth="1"/>
    <col min="15362" max="15362" width="32" style="11" customWidth="1"/>
    <col min="15363" max="15363" width="20.28515625" style="11" customWidth="1"/>
    <col min="15364" max="15364" width="19.85546875" style="11" customWidth="1"/>
    <col min="15365" max="15365" width="21.28515625" style="11" customWidth="1"/>
    <col min="15366" max="15366" width="8.85546875" style="11"/>
    <col min="15367" max="15369" width="12.28515625" style="11" bestFit="1" customWidth="1"/>
    <col min="15370" max="15616" width="8.85546875" style="11"/>
    <col min="15617" max="15617" width="64.42578125" style="11" customWidth="1"/>
    <col min="15618" max="15618" width="32" style="11" customWidth="1"/>
    <col min="15619" max="15619" width="20.28515625" style="11" customWidth="1"/>
    <col min="15620" max="15620" width="19.85546875" style="11" customWidth="1"/>
    <col min="15621" max="15621" width="21.28515625" style="11" customWidth="1"/>
    <col min="15622" max="15622" width="8.85546875" style="11"/>
    <col min="15623" max="15625" width="12.28515625" style="11" bestFit="1" customWidth="1"/>
    <col min="15626" max="15872" width="8.85546875" style="11"/>
    <col min="15873" max="15873" width="64.42578125" style="11" customWidth="1"/>
    <col min="15874" max="15874" width="32" style="11" customWidth="1"/>
    <col min="15875" max="15875" width="20.28515625" style="11" customWidth="1"/>
    <col min="15876" max="15876" width="19.85546875" style="11" customWidth="1"/>
    <col min="15877" max="15877" width="21.28515625" style="11" customWidth="1"/>
    <col min="15878" max="15878" width="8.85546875" style="11"/>
    <col min="15879" max="15881" width="12.28515625" style="11" bestFit="1" customWidth="1"/>
    <col min="15882" max="16128" width="8.85546875" style="11"/>
    <col min="16129" max="16129" width="64.42578125" style="11" customWidth="1"/>
    <col min="16130" max="16130" width="32" style="11" customWidth="1"/>
    <col min="16131" max="16131" width="20.28515625" style="11" customWidth="1"/>
    <col min="16132" max="16132" width="19.85546875" style="11" customWidth="1"/>
    <col min="16133" max="16133" width="21.28515625" style="11" customWidth="1"/>
    <col min="16134" max="16134" width="8.85546875" style="11"/>
    <col min="16135" max="16137" width="12.28515625" style="11" bestFit="1" customWidth="1"/>
    <col min="16138" max="16384" width="8.85546875" style="11"/>
  </cols>
  <sheetData>
    <row r="1" spans="1:5" ht="18" customHeight="1" x14ac:dyDescent="0.3">
      <c r="B1" s="8"/>
      <c r="C1" s="9"/>
      <c r="D1" s="49"/>
      <c r="E1" s="32" t="s">
        <v>144</v>
      </c>
    </row>
    <row r="2" spans="1:5" ht="18" customHeight="1" x14ac:dyDescent="0.3">
      <c r="B2" s="50" t="s">
        <v>76</v>
      </c>
      <c r="C2" s="50"/>
      <c r="D2" s="50"/>
      <c r="E2" s="50"/>
    </row>
    <row r="3" spans="1:5" ht="18" customHeight="1" x14ac:dyDescent="0.3">
      <c r="B3" s="50" t="s">
        <v>77</v>
      </c>
      <c r="C3" s="50"/>
      <c r="D3" s="50"/>
      <c r="E3" s="50"/>
    </row>
    <row r="4" spans="1:5" ht="18" customHeight="1" x14ac:dyDescent="0.3">
      <c r="B4" s="50" t="s">
        <v>366</v>
      </c>
      <c r="C4" s="50"/>
      <c r="D4" s="50"/>
      <c r="E4" s="50"/>
    </row>
    <row r="5" spans="1:5" ht="18" customHeight="1" x14ac:dyDescent="0.3">
      <c r="B5" s="8"/>
      <c r="C5" s="9"/>
      <c r="D5" s="49"/>
      <c r="E5" s="33" t="s">
        <v>523</v>
      </c>
    </row>
    <row r="7" spans="1:5" ht="34.9" customHeight="1" x14ac:dyDescent="0.3">
      <c r="A7" s="51" t="s">
        <v>367</v>
      </c>
      <c r="B7" s="51"/>
      <c r="C7" s="51"/>
      <c r="D7" s="51"/>
      <c r="E7" s="51"/>
    </row>
    <row r="9" spans="1:5" ht="38.450000000000003" customHeight="1" x14ac:dyDescent="0.3">
      <c r="A9" s="52" t="s">
        <v>3</v>
      </c>
      <c r="B9" s="52" t="s">
        <v>0</v>
      </c>
      <c r="C9" s="52" t="s">
        <v>264</v>
      </c>
      <c r="D9" s="55" t="s">
        <v>336</v>
      </c>
      <c r="E9" s="55" t="s">
        <v>368</v>
      </c>
    </row>
    <row r="10" spans="1:5" ht="21" customHeight="1" x14ac:dyDescent="0.3">
      <c r="A10" s="53"/>
      <c r="B10" s="53"/>
      <c r="C10" s="53"/>
      <c r="D10" s="56"/>
      <c r="E10" s="56"/>
    </row>
    <row r="11" spans="1:5" ht="22.15" customHeight="1" x14ac:dyDescent="0.3">
      <c r="A11" s="54"/>
      <c r="B11" s="54"/>
      <c r="C11" s="54"/>
      <c r="D11" s="57"/>
      <c r="E11" s="57"/>
    </row>
    <row r="12" spans="1:5" ht="19.5" hidden="1" customHeight="1" x14ac:dyDescent="0.3">
      <c r="A12" s="17" t="s">
        <v>1</v>
      </c>
      <c r="B12" s="17" t="s">
        <v>2</v>
      </c>
      <c r="C12" s="17"/>
      <c r="D12" s="17"/>
      <c r="E12" s="18"/>
    </row>
    <row r="13" spans="1:5" s="19" customFormat="1" ht="26.45" customHeight="1" x14ac:dyDescent="0.3">
      <c r="A13" s="1" t="s">
        <v>5</v>
      </c>
      <c r="B13" s="2" t="s">
        <v>4</v>
      </c>
      <c r="C13" s="12">
        <f>C15+C19+C29+C55+C43+C64+C87+C116+C70+C39</f>
        <v>717052.29999999993</v>
      </c>
      <c r="D13" s="12">
        <f>D15+D19+D29+D55+D43+D64+D87+D116+D70+D39</f>
        <v>627414.5</v>
      </c>
      <c r="E13" s="12">
        <f>E15+E19+E29+E55+E43+E64+E87+E116+E70+E39</f>
        <v>661974.6</v>
      </c>
    </row>
    <row r="14" spans="1:5" ht="30.6" customHeight="1" x14ac:dyDescent="0.3">
      <c r="A14" s="20" t="s">
        <v>199</v>
      </c>
      <c r="B14" s="21"/>
      <c r="C14" s="14">
        <f>C15+C19+C29+C43+C39</f>
        <v>646043.5</v>
      </c>
      <c r="D14" s="14">
        <f>D15+D19+D29+D43+D39</f>
        <v>586434.19999999995</v>
      </c>
      <c r="E14" s="14">
        <f>E15+E19+E29+E43+E39</f>
        <v>619530.29999999993</v>
      </c>
    </row>
    <row r="15" spans="1:5" s="19" customFormat="1" ht="31.5" customHeight="1" x14ac:dyDescent="0.3">
      <c r="A15" s="1" t="s">
        <v>7</v>
      </c>
      <c r="B15" s="2" t="s">
        <v>6</v>
      </c>
      <c r="C15" s="12">
        <f>C16</f>
        <v>486550.60000000003</v>
      </c>
      <c r="D15" s="12">
        <f>D16</f>
        <v>428479.4</v>
      </c>
      <c r="E15" s="12">
        <f>E16</f>
        <v>453634.3</v>
      </c>
    </row>
    <row r="16" spans="1:5" ht="37.5" customHeight="1" x14ac:dyDescent="0.3">
      <c r="A16" s="3" t="s">
        <v>9</v>
      </c>
      <c r="B16" s="4" t="s">
        <v>8</v>
      </c>
      <c r="C16" s="5">
        <f>C17+C18</f>
        <v>486550.60000000003</v>
      </c>
      <c r="D16" s="5">
        <f>D17+D18</f>
        <v>428479.4</v>
      </c>
      <c r="E16" s="5">
        <f>E17+E18</f>
        <v>453634.3</v>
      </c>
    </row>
    <row r="17" spans="1:5" ht="167.25" customHeight="1" x14ac:dyDescent="0.3">
      <c r="A17" s="3" t="s">
        <v>442</v>
      </c>
      <c r="B17" s="4" t="s">
        <v>10</v>
      </c>
      <c r="C17" s="5">
        <f>383603.2+15478.2+46485.9+40983.3</f>
        <v>486550.60000000003</v>
      </c>
      <c r="D17" s="5">
        <v>428479.4</v>
      </c>
      <c r="E17" s="5">
        <v>453634.3</v>
      </c>
    </row>
    <row r="18" spans="1:5" ht="96.75" hidden="1" customHeight="1" x14ac:dyDescent="0.3">
      <c r="A18" s="3" t="s">
        <v>190</v>
      </c>
      <c r="B18" s="4" t="s">
        <v>191</v>
      </c>
      <c r="C18" s="5"/>
      <c r="D18" s="5">
        <v>0</v>
      </c>
      <c r="E18" s="5">
        <v>0</v>
      </c>
    </row>
    <row r="19" spans="1:5" s="19" customFormat="1" ht="105" customHeight="1" x14ac:dyDescent="0.3">
      <c r="A19" s="45" t="s">
        <v>443</v>
      </c>
      <c r="B19" s="2" t="s">
        <v>11</v>
      </c>
      <c r="C19" s="12">
        <f>C20</f>
        <v>42392.7</v>
      </c>
      <c r="D19" s="12">
        <f>D20</f>
        <v>43967.299999999996</v>
      </c>
      <c r="E19" s="12">
        <f>E20</f>
        <v>46012.9</v>
      </c>
    </row>
    <row r="20" spans="1:5" ht="79.5" customHeight="1" x14ac:dyDescent="0.3">
      <c r="A20" s="3" t="s">
        <v>444</v>
      </c>
      <c r="B20" s="4" t="s">
        <v>12</v>
      </c>
      <c r="C20" s="5">
        <f>C21+C23+C25+C27</f>
        <v>42392.7</v>
      </c>
      <c r="D20" s="5">
        <f>D21+D23+D25+D27</f>
        <v>43967.299999999996</v>
      </c>
      <c r="E20" s="5">
        <f>E21+E23+E25+E27</f>
        <v>46012.9</v>
      </c>
    </row>
    <row r="21" spans="1:5" ht="153" customHeight="1" x14ac:dyDescent="0.3">
      <c r="A21" s="3" t="s">
        <v>445</v>
      </c>
      <c r="B21" s="4" t="s">
        <v>13</v>
      </c>
      <c r="C21" s="5">
        <f>C22</f>
        <v>20079.3</v>
      </c>
      <c r="D21" s="5">
        <f>D22</f>
        <v>20976</v>
      </c>
      <c r="E21" s="5">
        <f>E22</f>
        <v>22005.9</v>
      </c>
    </row>
    <row r="22" spans="1:5" ht="210" customHeight="1" x14ac:dyDescent="0.3">
      <c r="A22" s="3" t="s">
        <v>446</v>
      </c>
      <c r="B22" s="4" t="s">
        <v>160</v>
      </c>
      <c r="C22" s="5">
        <v>20079.3</v>
      </c>
      <c r="D22" s="5">
        <v>20976</v>
      </c>
      <c r="E22" s="5">
        <v>22005.9</v>
      </c>
    </row>
    <row r="23" spans="1:5" ht="174" customHeight="1" x14ac:dyDescent="0.3">
      <c r="A23" s="3" t="s">
        <v>447</v>
      </c>
      <c r="B23" s="4" t="s">
        <v>14</v>
      </c>
      <c r="C23" s="5">
        <f>C24</f>
        <v>139.5</v>
      </c>
      <c r="D23" s="5">
        <f>D24</f>
        <v>143.30000000000001</v>
      </c>
      <c r="E23" s="5">
        <f>E24</f>
        <v>146.4</v>
      </c>
    </row>
    <row r="24" spans="1:5" ht="243.75" customHeight="1" x14ac:dyDescent="0.3">
      <c r="A24" s="3" t="s">
        <v>448</v>
      </c>
      <c r="B24" s="4" t="s">
        <v>161</v>
      </c>
      <c r="C24" s="5">
        <v>139.5</v>
      </c>
      <c r="D24" s="5">
        <v>143.30000000000001</v>
      </c>
      <c r="E24" s="5">
        <v>146.4</v>
      </c>
    </row>
    <row r="25" spans="1:5" ht="153" customHeight="1" x14ac:dyDescent="0.3">
      <c r="A25" s="3" t="s">
        <v>449</v>
      </c>
      <c r="B25" s="4" t="s">
        <v>15</v>
      </c>
      <c r="C25" s="5">
        <f>C26</f>
        <v>24822.1</v>
      </c>
      <c r="D25" s="5">
        <f>D26</f>
        <v>25595.1</v>
      </c>
      <c r="E25" s="5">
        <f>E26</f>
        <v>26570.5</v>
      </c>
    </row>
    <row r="26" spans="1:5" ht="203.25" customHeight="1" x14ac:dyDescent="0.3">
      <c r="A26" s="3" t="s">
        <v>450</v>
      </c>
      <c r="B26" s="4" t="s">
        <v>162</v>
      </c>
      <c r="C26" s="5">
        <v>24822.1</v>
      </c>
      <c r="D26" s="5">
        <v>25595.1</v>
      </c>
      <c r="E26" s="5">
        <v>26570.5</v>
      </c>
    </row>
    <row r="27" spans="1:5" ht="145.5" customHeight="1" x14ac:dyDescent="0.3">
      <c r="A27" s="3" t="s">
        <v>451</v>
      </c>
      <c r="B27" s="4" t="s">
        <v>16</v>
      </c>
      <c r="C27" s="5">
        <f>C28</f>
        <v>-2648.2</v>
      </c>
      <c r="D27" s="5">
        <f>D28</f>
        <v>-2747.1</v>
      </c>
      <c r="E27" s="5">
        <f>E28</f>
        <v>-2709.9</v>
      </c>
    </row>
    <row r="28" spans="1:5" ht="207" customHeight="1" x14ac:dyDescent="0.3">
      <c r="A28" s="3" t="s">
        <v>452</v>
      </c>
      <c r="B28" s="4" t="s">
        <v>163</v>
      </c>
      <c r="C28" s="5">
        <v>-2648.2</v>
      </c>
      <c r="D28" s="5">
        <v>-2747.1</v>
      </c>
      <c r="E28" s="5">
        <v>-2709.9</v>
      </c>
    </row>
    <row r="29" spans="1:5" s="19" customFormat="1" ht="42.75" customHeight="1" x14ac:dyDescent="0.3">
      <c r="A29" s="1" t="s">
        <v>453</v>
      </c>
      <c r="B29" s="2" t="s">
        <v>17</v>
      </c>
      <c r="C29" s="12">
        <f>C35+C37+C30</f>
        <v>55050.2</v>
      </c>
      <c r="D29" s="12">
        <f>D35+D37+D30</f>
        <v>58612.899999999994</v>
      </c>
      <c r="E29" s="12">
        <f>E35+E37+E30</f>
        <v>62795</v>
      </c>
    </row>
    <row r="30" spans="1:5" s="19" customFormat="1" ht="75" customHeight="1" x14ac:dyDescent="0.3">
      <c r="A30" s="22" t="s">
        <v>454</v>
      </c>
      <c r="B30" s="23" t="s">
        <v>265</v>
      </c>
      <c r="C30" s="5">
        <f>C31+C33</f>
        <v>19763.399999999998</v>
      </c>
      <c r="D30" s="5">
        <f>D31+D33</f>
        <v>20573.7</v>
      </c>
      <c r="E30" s="5">
        <f>E31+E33</f>
        <v>22055</v>
      </c>
    </row>
    <row r="31" spans="1:5" s="19" customFormat="1" ht="78" customHeight="1" x14ac:dyDescent="0.3">
      <c r="A31" s="22" t="s">
        <v>455</v>
      </c>
      <c r="B31" s="23" t="s">
        <v>266</v>
      </c>
      <c r="C31" s="5">
        <f>C32</f>
        <v>15020.199999999999</v>
      </c>
      <c r="D31" s="5">
        <f>D32</f>
        <v>15636</v>
      </c>
      <c r="E31" s="5">
        <f>E32</f>
        <v>16761.8</v>
      </c>
    </row>
    <row r="32" spans="1:5" s="19" customFormat="1" ht="60" customHeight="1" x14ac:dyDescent="0.3">
      <c r="A32" s="22" t="s">
        <v>383</v>
      </c>
      <c r="B32" s="23" t="s">
        <v>267</v>
      </c>
      <c r="C32" s="7">
        <f>18775.3-3755.1</f>
        <v>15020.199999999999</v>
      </c>
      <c r="D32" s="7">
        <v>15636</v>
      </c>
      <c r="E32" s="7">
        <v>16761.8</v>
      </c>
    </row>
    <row r="33" spans="1:5" s="19" customFormat="1" ht="95.25" customHeight="1" x14ac:dyDescent="0.3">
      <c r="A33" s="22" t="s">
        <v>456</v>
      </c>
      <c r="B33" s="23" t="s">
        <v>268</v>
      </c>
      <c r="C33" s="7">
        <f>C34</f>
        <v>4743.2</v>
      </c>
      <c r="D33" s="7">
        <f>D34</f>
        <v>4937.7</v>
      </c>
      <c r="E33" s="7">
        <f>E34</f>
        <v>5293.2</v>
      </c>
    </row>
    <row r="34" spans="1:5" s="19" customFormat="1" ht="125.25" customHeight="1" x14ac:dyDescent="0.3">
      <c r="A34" s="22" t="s">
        <v>457</v>
      </c>
      <c r="B34" s="23" t="s">
        <v>269</v>
      </c>
      <c r="C34" s="7">
        <f>5929-1185.8</f>
        <v>4743.2</v>
      </c>
      <c r="D34" s="7">
        <v>4937.7</v>
      </c>
      <c r="E34" s="7">
        <v>5293.2</v>
      </c>
    </row>
    <row r="35" spans="1:5" ht="33.4" customHeight="1" x14ac:dyDescent="0.3">
      <c r="A35" s="3" t="s">
        <v>458</v>
      </c>
      <c r="B35" s="4" t="s">
        <v>19</v>
      </c>
      <c r="C35" s="5">
        <f>C36</f>
        <v>29996.799999999999</v>
      </c>
      <c r="D35" s="5">
        <f>D36</f>
        <v>32336.6</v>
      </c>
      <c r="E35" s="5">
        <f>E36</f>
        <v>34632.5</v>
      </c>
    </row>
    <row r="36" spans="1:5" ht="29.25" customHeight="1" x14ac:dyDescent="0.3">
      <c r="A36" s="3" t="s">
        <v>20</v>
      </c>
      <c r="B36" s="4" t="s">
        <v>21</v>
      </c>
      <c r="C36" s="5">
        <v>29996.799999999999</v>
      </c>
      <c r="D36" s="5">
        <v>32336.6</v>
      </c>
      <c r="E36" s="5">
        <v>34632.5</v>
      </c>
    </row>
    <row r="37" spans="1:5" ht="60.6" customHeight="1" x14ac:dyDescent="0.3">
      <c r="A37" s="3" t="s">
        <v>386</v>
      </c>
      <c r="B37" s="4" t="s">
        <v>22</v>
      </c>
      <c r="C37" s="5">
        <f>C38</f>
        <v>5290</v>
      </c>
      <c r="D37" s="5">
        <f>D38</f>
        <v>5702.6</v>
      </c>
      <c r="E37" s="5">
        <f>E38</f>
        <v>6107.5</v>
      </c>
    </row>
    <row r="38" spans="1:5" ht="84.75" customHeight="1" x14ac:dyDescent="0.3">
      <c r="A38" s="3" t="s">
        <v>387</v>
      </c>
      <c r="B38" s="4" t="s">
        <v>23</v>
      </c>
      <c r="C38" s="5">
        <v>5290</v>
      </c>
      <c r="D38" s="5">
        <v>5702.6</v>
      </c>
      <c r="E38" s="5">
        <v>6107.5</v>
      </c>
    </row>
    <row r="39" spans="1:5" ht="39" customHeight="1" x14ac:dyDescent="0.3">
      <c r="A39" s="1" t="s">
        <v>216</v>
      </c>
      <c r="B39" s="6" t="s">
        <v>215</v>
      </c>
      <c r="C39" s="13">
        <f>C40</f>
        <v>50700</v>
      </c>
      <c r="D39" s="13">
        <f>D40</f>
        <v>43650</v>
      </c>
      <c r="E39" s="13">
        <f>E40</f>
        <v>45000</v>
      </c>
    </row>
    <row r="40" spans="1:5" ht="33" customHeight="1" x14ac:dyDescent="0.3">
      <c r="A40" s="3" t="s">
        <v>217</v>
      </c>
      <c r="B40" s="23" t="s">
        <v>194</v>
      </c>
      <c r="C40" s="7">
        <f>C41+C42</f>
        <v>50700</v>
      </c>
      <c r="D40" s="7">
        <f>D41+D42</f>
        <v>43650</v>
      </c>
      <c r="E40" s="7">
        <f>E41+E42</f>
        <v>45000</v>
      </c>
    </row>
    <row r="41" spans="1:5" ht="28.5" customHeight="1" x14ac:dyDescent="0.3">
      <c r="A41" s="3" t="s">
        <v>195</v>
      </c>
      <c r="B41" s="4" t="s">
        <v>197</v>
      </c>
      <c r="C41" s="5">
        <f>2975+8200</f>
        <v>11175</v>
      </c>
      <c r="D41" s="5">
        <v>3055.5</v>
      </c>
      <c r="E41" s="5">
        <v>3150</v>
      </c>
    </row>
    <row r="42" spans="1:5" ht="31.5" customHeight="1" x14ac:dyDescent="0.3">
      <c r="A42" s="3" t="s">
        <v>196</v>
      </c>
      <c r="B42" s="4" t="s">
        <v>198</v>
      </c>
      <c r="C42" s="5">
        <v>39525</v>
      </c>
      <c r="D42" s="5">
        <v>40594.5</v>
      </c>
      <c r="E42" s="5">
        <v>41850</v>
      </c>
    </row>
    <row r="43" spans="1:5" s="19" customFormat="1" ht="35.25" customHeight="1" x14ac:dyDescent="0.3">
      <c r="A43" s="1" t="s">
        <v>25</v>
      </c>
      <c r="B43" s="2" t="s">
        <v>24</v>
      </c>
      <c r="C43" s="13">
        <f>C44+C47+C46</f>
        <v>11350</v>
      </c>
      <c r="D43" s="13">
        <f>D44+D47+D46</f>
        <v>11724.599999999999</v>
      </c>
      <c r="E43" s="13">
        <f>E44+E47+E46</f>
        <v>12088.1</v>
      </c>
    </row>
    <row r="44" spans="1:5" ht="62.45" customHeight="1" x14ac:dyDescent="0.3">
      <c r="A44" s="3" t="s">
        <v>388</v>
      </c>
      <c r="B44" s="4" t="s">
        <v>26</v>
      </c>
      <c r="C44" s="7">
        <f>C45</f>
        <v>8798.1</v>
      </c>
      <c r="D44" s="7">
        <f>D45</f>
        <v>9155.1</v>
      </c>
      <c r="E44" s="7">
        <f>E45</f>
        <v>9518.7000000000007</v>
      </c>
    </row>
    <row r="45" spans="1:5" ht="101.25" customHeight="1" x14ac:dyDescent="0.3">
      <c r="A45" s="3" t="s">
        <v>389</v>
      </c>
      <c r="B45" s="4" t="s">
        <v>27</v>
      </c>
      <c r="C45" s="7">
        <v>8798.1</v>
      </c>
      <c r="D45" s="7">
        <v>9155.1</v>
      </c>
      <c r="E45" s="7">
        <v>9518.7000000000007</v>
      </c>
    </row>
    <row r="46" spans="1:5" ht="112.5" customHeight="1" x14ac:dyDescent="0.3">
      <c r="A46" s="3" t="s">
        <v>390</v>
      </c>
      <c r="B46" s="4" t="s">
        <v>193</v>
      </c>
      <c r="C46" s="7">
        <v>22.5</v>
      </c>
      <c r="D46" s="7">
        <v>24.3</v>
      </c>
      <c r="E46" s="7">
        <v>27</v>
      </c>
    </row>
    <row r="47" spans="1:5" ht="84" customHeight="1" x14ac:dyDescent="0.3">
      <c r="A47" s="3" t="s">
        <v>391</v>
      </c>
      <c r="B47" s="4" t="s">
        <v>28</v>
      </c>
      <c r="C47" s="7">
        <f>C48+C50+C51+C53</f>
        <v>2529.4</v>
      </c>
      <c r="D47" s="7">
        <f>D48+D50+D51+D53</f>
        <v>2545.1999999999998</v>
      </c>
      <c r="E47" s="7">
        <f>E48+E50+E51+E53</f>
        <v>2542.4</v>
      </c>
    </row>
    <row r="48" spans="1:5" ht="75.599999999999994" customHeight="1" x14ac:dyDescent="0.3">
      <c r="A48" s="3" t="s">
        <v>392</v>
      </c>
      <c r="B48" s="4" t="s">
        <v>29</v>
      </c>
      <c r="C48" s="7">
        <f>C49</f>
        <v>2031.1</v>
      </c>
      <c r="D48" s="7">
        <f>D49</f>
        <v>2036.1</v>
      </c>
      <c r="E48" s="7">
        <f>E49</f>
        <v>2033.4</v>
      </c>
    </row>
    <row r="49" spans="1:5" ht="92.25" customHeight="1" x14ac:dyDescent="0.3">
      <c r="A49" s="3" t="s">
        <v>393</v>
      </c>
      <c r="B49" s="4" t="s">
        <v>339</v>
      </c>
      <c r="C49" s="7">
        <v>2031.1</v>
      </c>
      <c r="D49" s="7">
        <v>2036.1</v>
      </c>
      <c r="E49" s="7">
        <v>2033.4</v>
      </c>
    </row>
    <row r="50" spans="1:5" ht="56.45" customHeight="1" x14ac:dyDescent="0.3">
      <c r="A50" s="3" t="s">
        <v>394</v>
      </c>
      <c r="B50" s="4" t="s">
        <v>30</v>
      </c>
      <c r="C50" s="7">
        <v>313.3</v>
      </c>
      <c r="D50" s="7">
        <v>324.10000000000002</v>
      </c>
      <c r="E50" s="7">
        <v>324</v>
      </c>
    </row>
    <row r="51" spans="1:5" ht="169.5" customHeight="1" x14ac:dyDescent="0.3">
      <c r="A51" s="3" t="s">
        <v>395</v>
      </c>
      <c r="B51" s="4" t="s">
        <v>192</v>
      </c>
      <c r="C51" s="7">
        <f>C52</f>
        <v>175</v>
      </c>
      <c r="D51" s="7">
        <f>D52</f>
        <v>175</v>
      </c>
      <c r="E51" s="7">
        <f>E52</f>
        <v>175</v>
      </c>
    </row>
    <row r="52" spans="1:5" ht="171" customHeight="1" x14ac:dyDescent="0.3">
      <c r="A52" s="3" t="s">
        <v>396</v>
      </c>
      <c r="B52" s="4" t="s">
        <v>338</v>
      </c>
      <c r="C52" s="7">
        <v>175</v>
      </c>
      <c r="D52" s="7">
        <v>175</v>
      </c>
      <c r="E52" s="7">
        <v>175</v>
      </c>
    </row>
    <row r="53" spans="1:5" ht="65.25" customHeight="1" x14ac:dyDescent="0.3">
      <c r="A53" s="3" t="s">
        <v>397</v>
      </c>
      <c r="B53" s="4" t="s">
        <v>263</v>
      </c>
      <c r="C53" s="7">
        <v>10</v>
      </c>
      <c r="D53" s="7">
        <v>10</v>
      </c>
      <c r="E53" s="7">
        <v>10</v>
      </c>
    </row>
    <row r="54" spans="1:5" ht="29.45" customHeight="1" x14ac:dyDescent="0.3">
      <c r="A54" s="20" t="s">
        <v>200</v>
      </c>
      <c r="B54" s="21"/>
      <c r="C54" s="14">
        <f>C55+C64+C87+C116+C70</f>
        <v>71008.800000000003</v>
      </c>
      <c r="D54" s="14">
        <f>D55+D64+D87+D116+D70</f>
        <v>40980.300000000003</v>
      </c>
      <c r="E54" s="14">
        <f>E55+E64+E87+E116+E70</f>
        <v>42444.3</v>
      </c>
    </row>
    <row r="55" spans="1:5" s="19" customFormat="1" ht="99" customHeight="1" x14ac:dyDescent="0.3">
      <c r="A55" s="1" t="s">
        <v>32</v>
      </c>
      <c r="B55" s="2" t="s">
        <v>31</v>
      </c>
      <c r="C55" s="12">
        <f>C56</f>
        <v>53214.100000000006</v>
      </c>
      <c r="D55" s="12">
        <f>D56</f>
        <v>34761.1</v>
      </c>
      <c r="E55" s="12">
        <f>E56</f>
        <v>35976.400000000001</v>
      </c>
    </row>
    <row r="56" spans="1:5" ht="168" customHeight="1" x14ac:dyDescent="0.3">
      <c r="A56" s="3" t="s">
        <v>398</v>
      </c>
      <c r="B56" s="4" t="s">
        <v>33</v>
      </c>
      <c r="C56" s="5">
        <f>C57+C60+C62</f>
        <v>53214.100000000006</v>
      </c>
      <c r="D56" s="5">
        <f>D57+D60+D62</f>
        <v>34761.1</v>
      </c>
      <c r="E56" s="5">
        <f>E57+E60+E62</f>
        <v>35976.400000000001</v>
      </c>
    </row>
    <row r="57" spans="1:5" ht="117.6" customHeight="1" x14ac:dyDescent="0.3">
      <c r="A57" s="3" t="s">
        <v>399</v>
      </c>
      <c r="B57" s="4" t="s">
        <v>34</v>
      </c>
      <c r="C57" s="5">
        <f>C58+C59</f>
        <v>47357.200000000004</v>
      </c>
      <c r="D57" s="5">
        <f>D58+D59</f>
        <v>29630</v>
      </c>
      <c r="E57" s="5">
        <f>E58+E59</f>
        <v>30816.2</v>
      </c>
    </row>
    <row r="58" spans="1:5" ht="162.75" customHeight="1" x14ac:dyDescent="0.3">
      <c r="A58" s="3" t="s">
        <v>400</v>
      </c>
      <c r="B58" s="4" t="s">
        <v>35</v>
      </c>
      <c r="C58" s="5">
        <f>28491.3-1407.8+5351.8+6716.7+1797.4+5000</f>
        <v>45949.4</v>
      </c>
      <c r="D58" s="5">
        <f>29630-1416.1</f>
        <v>28213.9</v>
      </c>
      <c r="E58" s="5">
        <f>30816.2-1472.7</f>
        <v>29343.5</v>
      </c>
    </row>
    <row r="59" spans="1:5" ht="140.44999999999999" customHeight="1" x14ac:dyDescent="0.3">
      <c r="A59" s="3" t="s">
        <v>401</v>
      </c>
      <c r="B59" s="4" t="s">
        <v>79</v>
      </c>
      <c r="C59" s="5">
        <v>1407.8</v>
      </c>
      <c r="D59" s="5">
        <v>1416.1</v>
      </c>
      <c r="E59" s="5">
        <v>1472.7</v>
      </c>
    </row>
    <row r="60" spans="1:5" ht="147" customHeight="1" x14ac:dyDescent="0.3">
      <c r="A60" s="3" t="s">
        <v>402</v>
      </c>
      <c r="B60" s="4" t="s">
        <v>36</v>
      </c>
      <c r="C60" s="5">
        <f>C61</f>
        <v>156.9</v>
      </c>
      <c r="D60" s="5">
        <f>D61</f>
        <v>163.1</v>
      </c>
      <c r="E60" s="5">
        <f>E61</f>
        <v>169.6</v>
      </c>
    </row>
    <row r="61" spans="1:5" ht="145.5" customHeight="1" x14ac:dyDescent="0.3">
      <c r="A61" s="3" t="s">
        <v>403</v>
      </c>
      <c r="B61" s="4" t="s">
        <v>37</v>
      </c>
      <c r="C61" s="5">
        <v>156.9</v>
      </c>
      <c r="D61" s="5">
        <v>163.1</v>
      </c>
      <c r="E61" s="5">
        <v>169.6</v>
      </c>
    </row>
    <row r="62" spans="1:5" ht="79.150000000000006" customHeight="1" x14ac:dyDescent="0.3">
      <c r="A62" s="3" t="s">
        <v>404</v>
      </c>
      <c r="B62" s="4" t="s">
        <v>38</v>
      </c>
      <c r="C62" s="5">
        <f>C63</f>
        <v>5700</v>
      </c>
      <c r="D62" s="5">
        <f>D63</f>
        <v>4968</v>
      </c>
      <c r="E62" s="5">
        <f>E63</f>
        <v>4990.6000000000004</v>
      </c>
    </row>
    <row r="63" spans="1:5" ht="73.900000000000006" customHeight="1" x14ac:dyDescent="0.3">
      <c r="A63" s="3" t="s">
        <v>405</v>
      </c>
      <c r="B63" s="4" t="s">
        <v>39</v>
      </c>
      <c r="C63" s="5">
        <f>4946.3+753.7</f>
        <v>5700</v>
      </c>
      <c r="D63" s="5">
        <v>4968</v>
      </c>
      <c r="E63" s="5">
        <v>4990.6000000000004</v>
      </c>
    </row>
    <row r="64" spans="1:5" s="19" customFormat="1" ht="45" customHeight="1" x14ac:dyDescent="0.3">
      <c r="A64" s="1" t="s">
        <v>41</v>
      </c>
      <c r="B64" s="2" t="s">
        <v>40</v>
      </c>
      <c r="C64" s="12">
        <f>C65</f>
        <v>5210</v>
      </c>
      <c r="D64" s="12">
        <f>D65</f>
        <v>5418.4</v>
      </c>
      <c r="E64" s="12">
        <f>E65</f>
        <v>5635.0999999999995</v>
      </c>
    </row>
    <row r="65" spans="1:5" ht="51" customHeight="1" x14ac:dyDescent="0.3">
      <c r="A65" s="3" t="s">
        <v>43</v>
      </c>
      <c r="B65" s="4" t="s">
        <v>42</v>
      </c>
      <c r="C65" s="5">
        <f>C66+C67+C68</f>
        <v>5210</v>
      </c>
      <c r="D65" s="5">
        <f>D66+D67+D68</f>
        <v>5418.4</v>
      </c>
      <c r="E65" s="5">
        <f>E66+E67+E68</f>
        <v>5635.0999999999995</v>
      </c>
    </row>
    <row r="66" spans="1:5" ht="57" customHeight="1" x14ac:dyDescent="0.3">
      <c r="A66" s="3" t="s">
        <v>406</v>
      </c>
      <c r="B66" s="4" t="s">
        <v>44</v>
      </c>
      <c r="C66" s="5">
        <v>4636.8999999999996</v>
      </c>
      <c r="D66" s="5">
        <v>4822.3999999999996</v>
      </c>
      <c r="E66" s="5">
        <v>5015.2</v>
      </c>
    </row>
    <row r="67" spans="1:5" ht="51.6" customHeight="1" x14ac:dyDescent="0.3">
      <c r="A67" s="3" t="s">
        <v>407</v>
      </c>
      <c r="B67" s="4" t="s">
        <v>81</v>
      </c>
      <c r="C67" s="5">
        <f>52.1</f>
        <v>52.1</v>
      </c>
      <c r="D67" s="5">
        <v>54.2</v>
      </c>
      <c r="E67" s="5">
        <v>56.4</v>
      </c>
    </row>
    <row r="68" spans="1:5" ht="51" customHeight="1" x14ac:dyDescent="0.3">
      <c r="A68" s="3" t="s">
        <v>408</v>
      </c>
      <c r="B68" s="4" t="s">
        <v>45</v>
      </c>
      <c r="C68" s="5">
        <f>C69</f>
        <v>521</v>
      </c>
      <c r="D68" s="5">
        <f>D69</f>
        <v>541.79999999999995</v>
      </c>
      <c r="E68" s="5">
        <f>E69</f>
        <v>563.5</v>
      </c>
    </row>
    <row r="69" spans="1:5" ht="31.5" customHeight="1" x14ac:dyDescent="0.3">
      <c r="A69" s="3" t="s">
        <v>409</v>
      </c>
      <c r="B69" s="4" t="s">
        <v>80</v>
      </c>
      <c r="C69" s="5">
        <v>521</v>
      </c>
      <c r="D69" s="5">
        <v>541.79999999999995</v>
      </c>
      <c r="E69" s="5">
        <v>563.5</v>
      </c>
    </row>
    <row r="70" spans="1:5" ht="71.25" customHeight="1" x14ac:dyDescent="0.3">
      <c r="A70" s="1" t="s">
        <v>152</v>
      </c>
      <c r="B70" s="6" t="s">
        <v>153</v>
      </c>
      <c r="C70" s="13">
        <f>C77+C71+C83</f>
        <v>11814.7</v>
      </c>
      <c r="D70" s="13">
        <f>D77+D71+D83</f>
        <v>0</v>
      </c>
      <c r="E70" s="13">
        <f>E77+E71+E83</f>
        <v>0</v>
      </c>
    </row>
    <row r="71" spans="1:5" ht="114.75" customHeight="1" x14ac:dyDescent="0.3">
      <c r="A71" s="3" t="s">
        <v>173</v>
      </c>
      <c r="B71" s="4" t="s">
        <v>172</v>
      </c>
      <c r="C71" s="5">
        <f>C72+C75</f>
        <v>1670</v>
      </c>
      <c r="D71" s="5">
        <f>D72+D75</f>
        <v>0</v>
      </c>
      <c r="E71" s="5">
        <f>E72+E75</f>
        <v>0</v>
      </c>
    </row>
    <row r="72" spans="1:5" ht="177.75" customHeight="1" x14ac:dyDescent="0.3">
      <c r="A72" s="3" t="s">
        <v>511</v>
      </c>
      <c r="B72" s="4" t="s">
        <v>170</v>
      </c>
      <c r="C72" s="5">
        <f>C73+C74</f>
        <v>1670</v>
      </c>
      <c r="D72" s="5">
        <f>D73</f>
        <v>0</v>
      </c>
      <c r="E72" s="5">
        <f>E73</f>
        <v>0</v>
      </c>
    </row>
    <row r="73" spans="1:5" ht="138.75" hidden="1" customHeight="1" x14ac:dyDescent="0.3">
      <c r="A73" s="3" t="s">
        <v>169</v>
      </c>
      <c r="B73" s="4" t="s">
        <v>168</v>
      </c>
      <c r="C73" s="5"/>
      <c r="D73" s="5">
        <v>0</v>
      </c>
      <c r="E73" s="5">
        <v>0</v>
      </c>
    </row>
    <row r="74" spans="1:5" ht="162.75" customHeight="1" x14ac:dyDescent="0.3">
      <c r="A74" s="3" t="s">
        <v>510</v>
      </c>
      <c r="B74" s="4" t="s">
        <v>360</v>
      </c>
      <c r="C74" s="5">
        <v>1670</v>
      </c>
      <c r="D74" s="5">
        <v>0</v>
      </c>
      <c r="E74" s="5">
        <v>0</v>
      </c>
    </row>
    <row r="75" spans="1:5" ht="156" hidden="1" customHeight="1" x14ac:dyDescent="0.3">
      <c r="A75" s="3" t="s">
        <v>167</v>
      </c>
      <c r="B75" s="4" t="s">
        <v>166</v>
      </c>
      <c r="C75" s="5">
        <f>C76</f>
        <v>0</v>
      </c>
      <c r="D75" s="5">
        <f>D76</f>
        <v>0</v>
      </c>
      <c r="E75" s="5">
        <f>E76</f>
        <v>0</v>
      </c>
    </row>
    <row r="76" spans="1:5" ht="138" hidden="1" customHeight="1" x14ac:dyDescent="0.3">
      <c r="A76" s="3" t="s">
        <v>165</v>
      </c>
      <c r="B76" s="4" t="s">
        <v>164</v>
      </c>
      <c r="C76" s="5"/>
      <c r="D76" s="5">
        <v>0</v>
      </c>
      <c r="E76" s="5">
        <v>0</v>
      </c>
    </row>
    <row r="77" spans="1:5" ht="71.25" customHeight="1" x14ac:dyDescent="0.3">
      <c r="A77" s="3" t="s">
        <v>154</v>
      </c>
      <c r="B77" s="4" t="s">
        <v>155</v>
      </c>
      <c r="C77" s="5">
        <f>C78+C81</f>
        <v>8806.6</v>
      </c>
      <c r="D77" s="5">
        <f>D78+D81</f>
        <v>0</v>
      </c>
      <c r="E77" s="5">
        <f>E78+E81</f>
        <v>0</v>
      </c>
    </row>
    <row r="78" spans="1:5" ht="71.25" customHeight="1" x14ac:dyDescent="0.3">
      <c r="A78" s="3" t="s">
        <v>156</v>
      </c>
      <c r="B78" s="4" t="s">
        <v>157</v>
      </c>
      <c r="C78" s="5">
        <f>C79+C80</f>
        <v>8806.6</v>
      </c>
      <c r="D78" s="5">
        <f>D79+D80</f>
        <v>0</v>
      </c>
      <c r="E78" s="5">
        <f>E79+E80</f>
        <v>0</v>
      </c>
    </row>
    <row r="79" spans="1:5" ht="71.25" customHeight="1" x14ac:dyDescent="0.3">
      <c r="A79" s="3" t="s">
        <v>158</v>
      </c>
      <c r="B79" s="4" t="s">
        <v>159</v>
      </c>
      <c r="C79" s="5">
        <f>5552.3+3181.8</f>
        <v>8734.1</v>
      </c>
      <c r="D79" s="5">
        <v>0</v>
      </c>
      <c r="E79" s="5">
        <v>0</v>
      </c>
    </row>
    <row r="80" spans="1:5" ht="78" customHeight="1" x14ac:dyDescent="0.3">
      <c r="A80" s="3" t="s">
        <v>183</v>
      </c>
      <c r="B80" s="4" t="s">
        <v>182</v>
      </c>
      <c r="C80" s="5">
        <f>70.7+1.8</f>
        <v>72.5</v>
      </c>
      <c r="D80" s="5">
        <v>0</v>
      </c>
      <c r="E80" s="5">
        <v>0</v>
      </c>
    </row>
    <row r="81" spans="1:5" ht="78" hidden="1" customHeight="1" x14ac:dyDescent="0.3">
      <c r="A81" s="3" t="s">
        <v>181</v>
      </c>
      <c r="B81" s="4" t="s">
        <v>180</v>
      </c>
      <c r="C81" s="5">
        <f>C82</f>
        <v>0</v>
      </c>
      <c r="D81" s="5">
        <f>D82</f>
        <v>0</v>
      </c>
      <c r="E81" s="5">
        <f>E82</f>
        <v>0</v>
      </c>
    </row>
    <row r="82" spans="1:5" ht="99" hidden="1" customHeight="1" x14ac:dyDescent="0.3">
      <c r="A82" s="3" t="s">
        <v>179</v>
      </c>
      <c r="B82" s="4" t="s">
        <v>178</v>
      </c>
      <c r="C82" s="5"/>
      <c r="D82" s="5">
        <v>0</v>
      </c>
      <c r="E82" s="5">
        <v>0</v>
      </c>
    </row>
    <row r="83" spans="1:5" ht="99" customHeight="1" x14ac:dyDescent="0.3">
      <c r="A83" s="3" t="s">
        <v>188</v>
      </c>
      <c r="B83" s="4" t="s">
        <v>189</v>
      </c>
      <c r="C83" s="5">
        <f t="shared" ref="C83:E84" si="0">C84</f>
        <v>1338.1</v>
      </c>
      <c r="D83" s="5">
        <f t="shared" si="0"/>
        <v>0</v>
      </c>
      <c r="E83" s="5">
        <f t="shared" si="0"/>
        <v>0</v>
      </c>
    </row>
    <row r="84" spans="1:5" ht="95.25" customHeight="1" x14ac:dyDescent="0.3">
      <c r="A84" s="3" t="s">
        <v>187</v>
      </c>
      <c r="B84" s="4" t="s">
        <v>186</v>
      </c>
      <c r="C84" s="5">
        <f>C85+C86</f>
        <v>1338.1</v>
      </c>
      <c r="D84" s="5">
        <f t="shared" si="0"/>
        <v>0</v>
      </c>
      <c r="E84" s="5">
        <f t="shared" si="0"/>
        <v>0</v>
      </c>
    </row>
    <row r="85" spans="1:5" ht="144" customHeight="1" x14ac:dyDescent="0.3">
      <c r="A85" s="3" t="s">
        <v>185</v>
      </c>
      <c r="B85" s="4" t="s">
        <v>184</v>
      </c>
      <c r="C85" s="5">
        <f>714.1+368</f>
        <v>1082.0999999999999</v>
      </c>
      <c r="D85" s="5">
        <v>0</v>
      </c>
      <c r="E85" s="5">
        <v>0</v>
      </c>
    </row>
    <row r="86" spans="1:5" ht="144" customHeight="1" x14ac:dyDescent="0.3">
      <c r="A86" s="3" t="s">
        <v>514</v>
      </c>
      <c r="B86" s="4" t="s">
        <v>515</v>
      </c>
      <c r="C86" s="5">
        <f>206+50</f>
        <v>256</v>
      </c>
      <c r="D86" s="5">
        <v>0</v>
      </c>
      <c r="E86" s="5">
        <v>0</v>
      </c>
    </row>
    <row r="87" spans="1:5" s="19" customFormat="1" ht="33.4" customHeight="1" x14ac:dyDescent="0.3">
      <c r="A87" s="1" t="s">
        <v>47</v>
      </c>
      <c r="B87" s="2" t="s">
        <v>46</v>
      </c>
      <c r="C87" s="12">
        <f>C91+C108+C110+C114</f>
        <v>770</v>
      </c>
      <c r="D87" s="12">
        <f>D91+D108+D110+D114</f>
        <v>800.8</v>
      </c>
      <c r="E87" s="12">
        <f>E91+E108+E110+E114</f>
        <v>832.8</v>
      </c>
    </row>
    <row r="88" spans="1:5" s="19" customFormat="1" ht="165.75" hidden="1" customHeight="1" x14ac:dyDescent="0.3">
      <c r="A88" s="3" t="s">
        <v>218</v>
      </c>
      <c r="B88" s="4" t="s">
        <v>219</v>
      </c>
      <c r="C88" s="5">
        <f t="shared" ref="C88:E89" si="1">C89</f>
        <v>0</v>
      </c>
      <c r="D88" s="5">
        <f t="shared" si="1"/>
        <v>0</v>
      </c>
      <c r="E88" s="5">
        <f t="shared" si="1"/>
        <v>0</v>
      </c>
    </row>
    <row r="89" spans="1:5" ht="122.25" hidden="1" customHeight="1" x14ac:dyDescent="0.3">
      <c r="A89" s="3" t="s">
        <v>204</v>
      </c>
      <c r="B89" s="4" t="s">
        <v>202</v>
      </c>
      <c r="C89" s="5">
        <f t="shared" si="1"/>
        <v>0</v>
      </c>
      <c r="D89" s="5">
        <f t="shared" si="1"/>
        <v>0</v>
      </c>
      <c r="E89" s="5">
        <f t="shared" si="1"/>
        <v>0</v>
      </c>
    </row>
    <row r="90" spans="1:5" ht="119.25" hidden="1" customHeight="1" x14ac:dyDescent="0.3">
      <c r="A90" s="3" t="s">
        <v>205</v>
      </c>
      <c r="B90" s="4" t="s">
        <v>203</v>
      </c>
      <c r="C90" s="5"/>
      <c r="D90" s="5"/>
      <c r="E90" s="5"/>
    </row>
    <row r="91" spans="1:5" ht="158.25" customHeight="1" x14ac:dyDescent="0.3">
      <c r="A91" s="3" t="s">
        <v>411</v>
      </c>
      <c r="B91" s="4" t="s">
        <v>202</v>
      </c>
      <c r="C91" s="5">
        <f>C92</f>
        <v>770</v>
      </c>
      <c r="D91" s="5">
        <f>D92</f>
        <v>800.8</v>
      </c>
      <c r="E91" s="5">
        <f>E92</f>
        <v>832.8</v>
      </c>
    </row>
    <row r="92" spans="1:5" ht="134.25" customHeight="1" x14ac:dyDescent="0.3">
      <c r="A92" s="3" t="s">
        <v>410</v>
      </c>
      <c r="B92" s="4" t="s">
        <v>203</v>
      </c>
      <c r="C92" s="5">
        <v>770</v>
      </c>
      <c r="D92" s="5">
        <v>800.8</v>
      </c>
      <c r="E92" s="5">
        <v>832.8</v>
      </c>
    </row>
    <row r="93" spans="1:5" ht="152.25" hidden="1" customHeight="1" x14ac:dyDescent="0.3">
      <c r="A93" s="3" t="s">
        <v>333</v>
      </c>
      <c r="B93" s="4" t="s">
        <v>332</v>
      </c>
      <c r="C93" s="5"/>
      <c r="D93" s="5">
        <v>0</v>
      </c>
      <c r="E93" s="5">
        <v>0</v>
      </c>
    </row>
    <row r="94" spans="1:5" ht="152.25" hidden="1" customHeight="1" x14ac:dyDescent="0.3">
      <c r="A94" s="3" t="s">
        <v>335</v>
      </c>
      <c r="B94" s="4" t="s">
        <v>334</v>
      </c>
      <c r="C94" s="5">
        <f>C95</f>
        <v>0</v>
      </c>
      <c r="D94" s="5">
        <v>0</v>
      </c>
      <c r="E94" s="5">
        <v>0</v>
      </c>
    </row>
    <row r="95" spans="1:5" ht="174" hidden="1" customHeight="1" x14ac:dyDescent="0.3">
      <c r="A95" s="3" t="s">
        <v>331</v>
      </c>
      <c r="B95" s="4" t="s">
        <v>330</v>
      </c>
      <c r="C95" s="5"/>
      <c r="D95" s="5">
        <v>0</v>
      </c>
      <c r="E95" s="5">
        <v>0</v>
      </c>
    </row>
    <row r="96" spans="1:5" ht="119.25" hidden="1" customHeight="1" x14ac:dyDescent="0.3">
      <c r="A96" s="3" t="s">
        <v>329</v>
      </c>
      <c r="B96" s="4" t="s">
        <v>328</v>
      </c>
      <c r="C96" s="5">
        <f>C97</f>
        <v>0</v>
      </c>
      <c r="D96" s="5">
        <v>0</v>
      </c>
      <c r="E96" s="5">
        <v>0</v>
      </c>
    </row>
    <row r="97" spans="1:5" ht="150.75" hidden="1" customHeight="1" x14ac:dyDescent="0.3">
      <c r="A97" s="3" t="s">
        <v>327</v>
      </c>
      <c r="B97" s="4" t="s">
        <v>326</v>
      </c>
      <c r="C97" s="5"/>
      <c r="D97" s="5">
        <v>0</v>
      </c>
      <c r="E97" s="5">
        <v>0</v>
      </c>
    </row>
    <row r="98" spans="1:5" ht="140.25" hidden="1" customHeight="1" x14ac:dyDescent="0.3">
      <c r="A98" s="3" t="s">
        <v>325</v>
      </c>
      <c r="B98" s="4" t="s">
        <v>324</v>
      </c>
      <c r="C98" s="5">
        <f>C99</f>
        <v>0</v>
      </c>
      <c r="D98" s="5">
        <v>0</v>
      </c>
      <c r="E98" s="5">
        <v>0</v>
      </c>
    </row>
    <row r="99" spans="1:5" ht="165.75" hidden="1" customHeight="1" x14ac:dyDescent="0.3">
      <c r="A99" s="3" t="s">
        <v>323</v>
      </c>
      <c r="B99" s="4" t="s">
        <v>322</v>
      </c>
      <c r="C99" s="5"/>
      <c r="D99" s="5">
        <v>0</v>
      </c>
      <c r="E99" s="5">
        <v>0</v>
      </c>
    </row>
    <row r="100" spans="1:5" ht="165.75" hidden="1" customHeight="1" x14ac:dyDescent="0.3">
      <c r="A100" s="3" t="s">
        <v>321</v>
      </c>
      <c r="B100" s="4" t="s">
        <v>320</v>
      </c>
      <c r="C100" s="5">
        <f>C101</f>
        <v>0</v>
      </c>
      <c r="D100" s="5">
        <v>0</v>
      </c>
      <c r="E100" s="5">
        <v>0</v>
      </c>
    </row>
    <row r="101" spans="1:5" ht="200.25" hidden="1" customHeight="1" x14ac:dyDescent="0.3">
      <c r="A101" s="3" t="s">
        <v>319</v>
      </c>
      <c r="B101" s="4" t="s">
        <v>318</v>
      </c>
      <c r="C101" s="5"/>
      <c r="D101" s="5">
        <v>0</v>
      </c>
      <c r="E101" s="5">
        <v>0</v>
      </c>
    </row>
    <row r="102" spans="1:5" ht="119.25" hidden="1" customHeight="1" x14ac:dyDescent="0.3">
      <c r="A102" s="3" t="s">
        <v>317</v>
      </c>
      <c r="B102" s="4" t="s">
        <v>316</v>
      </c>
      <c r="C102" s="5">
        <f>C103</f>
        <v>0</v>
      </c>
      <c r="D102" s="5">
        <v>0</v>
      </c>
      <c r="E102" s="5">
        <v>0</v>
      </c>
    </row>
    <row r="103" spans="1:5" ht="155.25" hidden="1" customHeight="1" x14ac:dyDescent="0.3">
      <c r="A103" s="3" t="s">
        <v>315</v>
      </c>
      <c r="B103" s="4" t="s">
        <v>314</v>
      </c>
      <c r="C103" s="5"/>
      <c r="D103" s="5">
        <v>0</v>
      </c>
      <c r="E103" s="5">
        <v>0</v>
      </c>
    </row>
    <row r="104" spans="1:5" ht="119.25" hidden="1" customHeight="1" x14ac:dyDescent="0.3">
      <c r="A104" s="3" t="s">
        <v>313</v>
      </c>
      <c r="B104" s="4" t="s">
        <v>312</v>
      </c>
      <c r="C104" s="5">
        <f>C105</f>
        <v>0</v>
      </c>
      <c r="D104" s="5">
        <v>0</v>
      </c>
      <c r="E104" s="5">
        <v>0</v>
      </c>
    </row>
    <row r="105" spans="1:5" ht="138.75" hidden="1" customHeight="1" x14ac:dyDescent="0.3">
      <c r="A105" s="3" t="s">
        <v>311</v>
      </c>
      <c r="B105" s="4" t="s">
        <v>310</v>
      </c>
      <c r="C105" s="5"/>
      <c r="D105" s="5">
        <v>0</v>
      </c>
      <c r="E105" s="5">
        <v>0</v>
      </c>
    </row>
    <row r="106" spans="1:5" ht="119.25" hidden="1" customHeight="1" x14ac:dyDescent="0.3">
      <c r="A106" s="3" t="s">
        <v>309</v>
      </c>
      <c r="B106" s="4" t="s">
        <v>308</v>
      </c>
      <c r="C106" s="5">
        <f>C107</f>
        <v>0</v>
      </c>
      <c r="D106" s="5">
        <v>0</v>
      </c>
      <c r="E106" s="5">
        <v>0</v>
      </c>
    </row>
    <row r="107" spans="1:5" ht="161.25" hidden="1" customHeight="1" x14ac:dyDescent="0.3">
      <c r="A107" s="3" t="s">
        <v>307</v>
      </c>
      <c r="B107" s="4" t="s">
        <v>306</v>
      </c>
      <c r="C107" s="5"/>
      <c r="D107" s="5">
        <v>0</v>
      </c>
      <c r="E107" s="5">
        <v>0</v>
      </c>
    </row>
    <row r="108" spans="1:5" ht="75" hidden="1" x14ac:dyDescent="0.3">
      <c r="A108" s="3" t="s">
        <v>305</v>
      </c>
      <c r="B108" s="4" t="s">
        <v>304</v>
      </c>
      <c r="C108" s="5">
        <f>C109</f>
        <v>0</v>
      </c>
      <c r="D108" s="5">
        <v>0</v>
      </c>
      <c r="E108" s="5">
        <v>0</v>
      </c>
    </row>
    <row r="109" spans="1:5" ht="119.25" hidden="1" customHeight="1" x14ac:dyDescent="0.3">
      <c r="A109" s="3" t="s">
        <v>303</v>
      </c>
      <c r="B109" s="4" t="s">
        <v>302</v>
      </c>
      <c r="C109" s="5"/>
      <c r="D109" s="5">
        <v>0</v>
      </c>
      <c r="E109" s="5">
        <v>0</v>
      </c>
    </row>
    <row r="110" spans="1:5" ht="37.5" hidden="1" x14ac:dyDescent="0.3">
      <c r="A110" s="3" t="s">
        <v>301</v>
      </c>
      <c r="B110" s="4" t="s">
        <v>300</v>
      </c>
      <c r="C110" s="5">
        <f>C111</f>
        <v>0</v>
      </c>
      <c r="D110" s="5">
        <v>0</v>
      </c>
      <c r="E110" s="5">
        <v>0</v>
      </c>
    </row>
    <row r="111" spans="1:5" ht="119.25" hidden="1" customHeight="1" x14ac:dyDescent="0.3">
      <c r="A111" s="3" t="s">
        <v>299</v>
      </c>
      <c r="B111" s="4" t="s">
        <v>298</v>
      </c>
      <c r="C111" s="5">
        <f>C112+C113</f>
        <v>0</v>
      </c>
      <c r="D111" s="5">
        <v>0</v>
      </c>
      <c r="E111" s="5">
        <v>0</v>
      </c>
    </row>
    <row r="112" spans="1:5" ht="119.25" hidden="1" customHeight="1" x14ac:dyDescent="0.3">
      <c r="A112" s="3" t="s">
        <v>297</v>
      </c>
      <c r="B112" s="4" t="s">
        <v>296</v>
      </c>
      <c r="C112" s="5"/>
      <c r="D112" s="5">
        <v>0</v>
      </c>
      <c r="E112" s="5">
        <v>0</v>
      </c>
    </row>
    <row r="113" spans="1:5" ht="145.5" hidden="1" customHeight="1" x14ac:dyDescent="0.3">
      <c r="A113" s="3" t="s">
        <v>295</v>
      </c>
      <c r="B113" s="4" t="s">
        <v>294</v>
      </c>
      <c r="C113" s="5"/>
      <c r="D113" s="5">
        <v>0</v>
      </c>
      <c r="E113" s="5">
        <v>0</v>
      </c>
    </row>
    <row r="114" spans="1:5" ht="37.5" hidden="1" x14ac:dyDescent="0.3">
      <c r="A114" s="3" t="s">
        <v>293</v>
      </c>
      <c r="B114" s="4" t="s">
        <v>292</v>
      </c>
      <c r="C114" s="5">
        <f>C115</f>
        <v>0</v>
      </c>
      <c r="D114" s="5">
        <v>0</v>
      </c>
      <c r="E114" s="5">
        <v>0</v>
      </c>
    </row>
    <row r="115" spans="1:5" ht="20.25" hidden="1" customHeight="1" x14ac:dyDescent="0.3">
      <c r="A115" s="3" t="s">
        <v>291</v>
      </c>
      <c r="B115" s="4" t="s">
        <v>290</v>
      </c>
      <c r="C115" s="5"/>
      <c r="D115" s="5">
        <v>0</v>
      </c>
      <c r="E115" s="5">
        <v>0</v>
      </c>
    </row>
    <row r="116" spans="1:5" ht="48" hidden="1" customHeight="1" x14ac:dyDescent="0.3">
      <c r="A116" s="1" t="s">
        <v>135</v>
      </c>
      <c r="B116" s="2" t="s">
        <v>136</v>
      </c>
      <c r="C116" s="12">
        <f t="shared" ref="C116:E117" si="2">C117</f>
        <v>0</v>
      </c>
      <c r="D116" s="12">
        <f t="shared" si="2"/>
        <v>0</v>
      </c>
      <c r="E116" s="12">
        <f t="shared" si="2"/>
        <v>0</v>
      </c>
    </row>
    <row r="117" spans="1:5" ht="46.5" hidden="1" customHeight="1" x14ac:dyDescent="0.3">
      <c r="A117" s="3" t="s">
        <v>364</v>
      </c>
      <c r="B117" s="4" t="s">
        <v>365</v>
      </c>
      <c r="C117" s="5">
        <f>C118</f>
        <v>0</v>
      </c>
      <c r="D117" s="5">
        <f t="shared" si="2"/>
        <v>0</v>
      </c>
      <c r="E117" s="5">
        <f t="shared" si="2"/>
        <v>0</v>
      </c>
    </row>
    <row r="118" spans="1:5" ht="60.75" hidden="1" customHeight="1" x14ac:dyDescent="0.3">
      <c r="A118" s="3" t="s">
        <v>362</v>
      </c>
      <c r="B118" s="4" t="s">
        <v>363</v>
      </c>
      <c r="C118" s="5"/>
      <c r="D118" s="5">
        <v>0</v>
      </c>
      <c r="E118" s="5">
        <v>0</v>
      </c>
    </row>
    <row r="119" spans="1:5" s="19" customFormat="1" ht="33.4" customHeight="1" x14ac:dyDescent="0.3">
      <c r="A119" s="1" t="s">
        <v>49</v>
      </c>
      <c r="B119" s="2" t="s">
        <v>48</v>
      </c>
      <c r="C119" s="12">
        <f>C120+C227</f>
        <v>2486150.2000000002</v>
      </c>
      <c r="D119" s="12">
        <f>D120+D227</f>
        <v>1938887.5999999999</v>
      </c>
      <c r="E119" s="12">
        <f>E120+E227</f>
        <v>1983708.0000000002</v>
      </c>
    </row>
    <row r="120" spans="1:5" s="19" customFormat="1" ht="84.75" customHeight="1" x14ac:dyDescent="0.3">
      <c r="A120" s="1" t="s">
        <v>51</v>
      </c>
      <c r="B120" s="2" t="s">
        <v>50</v>
      </c>
      <c r="C120" s="12">
        <f>C121+C126+C171+C214</f>
        <v>2481876.2000000002</v>
      </c>
      <c r="D120" s="12">
        <f>D121+D126+D171+D214</f>
        <v>1938887.5999999999</v>
      </c>
      <c r="E120" s="12">
        <f>E121+E126+E171+E214</f>
        <v>1983708.0000000002</v>
      </c>
    </row>
    <row r="121" spans="1:5" s="19" customFormat="1" ht="42.6" customHeight="1" x14ac:dyDescent="0.3">
      <c r="A121" s="1" t="s">
        <v>55</v>
      </c>
      <c r="B121" s="2" t="s">
        <v>85</v>
      </c>
      <c r="C121" s="12">
        <f>C122+C124</f>
        <v>196175.5</v>
      </c>
      <c r="D121" s="12">
        <f>D122+D124</f>
        <v>126079.9</v>
      </c>
      <c r="E121" s="12">
        <f>E122+E124</f>
        <v>97519.8</v>
      </c>
    </row>
    <row r="122" spans="1:5" ht="51" customHeight="1" x14ac:dyDescent="0.3">
      <c r="A122" s="3" t="s">
        <v>56</v>
      </c>
      <c r="B122" s="4" t="s">
        <v>86</v>
      </c>
      <c r="C122" s="5">
        <f>C123</f>
        <v>191085.7</v>
      </c>
      <c r="D122" s="5">
        <f>D123</f>
        <v>126079.9</v>
      </c>
      <c r="E122" s="5">
        <f>E123</f>
        <v>97519.8</v>
      </c>
    </row>
    <row r="123" spans="1:5" ht="63" customHeight="1" x14ac:dyDescent="0.3">
      <c r="A123" s="3" t="s">
        <v>201</v>
      </c>
      <c r="B123" s="4" t="s">
        <v>87</v>
      </c>
      <c r="C123" s="5">
        <v>191085.7</v>
      </c>
      <c r="D123" s="5">
        <v>126079.9</v>
      </c>
      <c r="E123" s="5">
        <v>97519.8</v>
      </c>
    </row>
    <row r="124" spans="1:5" ht="63" customHeight="1" x14ac:dyDescent="0.3">
      <c r="A124" s="3" t="s">
        <v>257</v>
      </c>
      <c r="B124" s="4" t="s">
        <v>258</v>
      </c>
      <c r="C124" s="5">
        <f>C125</f>
        <v>5089.8</v>
      </c>
      <c r="D124" s="5">
        <f>D125</f>
        <v>0</v>
      </c>
      <c r="E124" s="5">
        <f>E125</f>
        <v>0</v>
      </c>
    </row>
    <row r="125" spans="1:5" ht="63" customHeight="1" x14ac:dyDescent="0.3">
      <c r="A125" s="3" t="s">
        <v>259</v>
      </c>
      <c r="B125" s="4" t="s">
        <v>260</v>
      </c>
      <c r="C125" s="5">
        <v>5089.8</v>
      </c>
      <c r="D125" s="5">
        <v>0</v>
      </c>
      <c r="E125" s="5">
        <v>0</v>
      </c>
    </row>
    <row r="126" spans="1:5" s="19" customFormat="1" ht="50.45" customHeight="1" x14ac:dyDescent="0.3">
      <c r="A126" s="1" t="s">
        <v>52</v>
      </c>
      <c r="B126" s="2" t="s">
        <v>88</v>
      </c>
      <c r="C126" s="12">
        <f>C129+C155+C169+C159+C161+C133+C127+C135+C167+C163+C151+C131+C143+C139+C141+C145+C147+C137+C149+C165+C157+C153</f>
        <v>778844.3</v>
      </c>
      <c r="D126" s="12">
        <f>D129+D155+D169+D159+D161+D133+D127+D135+D167+D163+D151+D131+D143+D139+D141+D145+D147+D137+D149+D165+D157</f>
        <v>430057.7</v>
      </c>
      <c r="E126" s="12">
        <f>E129+E155+E169+E159+E161+E133+E127+E135+E167+E163+E151+E131+E143+E139+E141+E145+E147+E137+E149+E165+E157+E153</f>
        <v>456407.70000000007</v>
      </c>
    </row>
    <row r="127" spans="1:5" s="19" customFormat="1" ht="72" customHeight="1" x14ac:dyDescent="0.3">
      <c r="A127" s="22" t="s">
        <v>413</v>
      </c>
      <c r="B127" s="23" t="s">
        <v>147</v>
      </c>
      <c r="C127" s="7">
        <f>C128</f>
        <v>156702.20000000001</v>
      </c>
      <c r="D127" s="7">
        <f>D128</f>
        <v>57696.1</v>
      </c>
      <c r="E127" s="7">
        <f>E128</f>
        <v>46323.3</v>
      </c>
    </row>
    <row r="128" spans="1:5" s="19" customFormat="1" ht="78.75" customHeight="1" x14ac:dyDescent="0.3">
      <c r="A128" s="22" t="s">
        <v>412</v>
      </c>
      <c r="B128" s="23" t="s">
        <v>146</v>
      </c>
      <c r="C128" s="7">
        <f>115485.5+41216.7</f>
        <v>156702.20000000001</v>
      </c>
      <c r="D128" s="7">
        <v>57696.1</v>
      </c>
      <c r="E128" s="7">
        <v>46323.3</v>
      </c>
    </row>
    <row r="129" spans="1:5" ht="149.25" customHeight="1" x14ac:dyDescent="0.3">
      <c r="A129" s="3" t="s">
        <v>459</v>
      </c>
      <c r="B129" s="4" t="s">
        <v>89</v>
      </c>
      <c r="C129" s="5">
        <f>C130</f>
        <v>80151.5</v>
      </c>
      <c r="D129" s="5">
        <f>D130</f>
        <v>47718</v>
      </c>
      <c r="E129" s="5">
        <f>E130</f>
        <v>80987.5</v>
      </c>
    </row>
    <row r="130" spans="1:5" ht="183" customHeight="1" x14ac:dyDescent="0.3">
      <c r="A130" s="3" t="s">
        <v>460</v>
      </c>
      <c r="B130" s="4" t="s">
        <v>90</v>
      </c>
      <c r="C130" s="7">
        <f>80151.5</f>
        <v>80151.5</v>
      </c>
      <c r="D130" s="7">
        <v>47718</v>
      </c>
      <c r="E130" s="7">
        <v>80987.5</v>
      </c>
    </row>
    <row r="131" spans="1:5" ht="109.5" hidden="1" customHeight="1" x14ac:dyDescent="0.3">
      <c r="A131" s="3" t="s">
        <v>234</v>
      </c>
      <c r="B131" s="4" t="s">
        <v>232</v>
      </c>
      <c r="C131" s="7">
        <f>C132</f>
        <v>0</v>
      </c>
      <c r="D131" s="7">
        <f>D132</f>
        <v>0</v>
      </c>
      <c r="E131" s="7">
        <f>E132</f>
        <v>0</v>
      </c>
    </row>
    <row r="132" spans="1:5" ht="134.44999999999999" hidden="1" customHeight="1" x14ac:dyDescent="0.3">
      <c r="A132" s="3" t="s">
        <v>235</v>
      </c>
      <c r="B132" s="4" t="s">
        <v>233</v>
      </c>
      <c r="C132" s="7"/>
      <c r="D132" s="7"/>
      <c r="E132" s="7"/>
    </row>
    <row r="133" spans="1:5" ht="82.5" hidden="1" customHeight="1" x14ac:dyDescent="0.3">
      <c r="A133" s="3" t="s">
        <v>141</v>
      </c>
      <c r="B133" s="4" t="s">
        <v>139</v>
      </c>
      <c r="C133" s="5">
        <f>C134</f>
        <v>0</v>
      </c>
      <c r="D133" s="5">
        <f>D134</f>
        <v>0</v>
      </c>
      <c r="E133" s="5">
        <f>E134</f>
        <v>0</v>
      </c>
    </row>
    <row r="134" spans="1:5" ht="90" hidden="1" customHeight="1" x14ac:dyDescent="0.3">
      <c r="A134" s="3" t="s">
        <v>143</v>
      </c>
      <c r="B134" s="4" t="s">
        <v>140</v>
      </c>
      <c r="C134" s="5"/>
      <c r="D134" s="5"/>
      <c r="E134" s="5">
        <v>0</v>
      </c>
    </row>
    <row r="135" spans="1:5" ht="115.5" customHeight="1" x14ac:dyDescent="0.3">
      <c r="A135" s="3" t="s">
        <v>463</v>
      </c>
      <c r="B135" s="4" t="s">
        <v>462</v>
      </c>
      <c r="C135" s="5">
        <f>C136</f>
        <v>5099.3999999999996</v>
      </c>
      <c r="D135" s="5">
        <f>D136</f>
        <v>5026.8999999999996</v>
      </c>
      <c r="E135" s="5">
        <f>E136</f>
        <v>5026.8999999999996</v>
      </c>
    </row>
    <row r="136" spans="1:5" ht="139.5" customHeight="1" x14ac:dyDescent="0.3">
      <c r="A136" s="3" t="s">
        <v>464</v>
      </c>
      <c r="B136" s="4" t="s">
        <v>461</v>
      </c>
      <c r="C136" s="5">
        <v>5099.3999999999996</v>
      </c>
      <c r="D136" s="5">
        <v>5026.8999999999996</v>
      </c>
      <c r="E136" s="5">
        <v>5026.8999999999996</v>
      </c>
    </row>
    <row r="137" spans="1:5" ht="60.75" hidden="1" customHeight="1" x14ac:dyDescent="0.3">
      <c r="A137" s="3" t="s">
        <v>281</v>
      </c>
      <c r="B137" s="4" t="s">
        <v>280</v>
      </c>
      <c r="C137" s="5">
        <f>C138</f>
        <v>0</v>
      </c>
      <c r="D137" s="5">
        <f>D138</f>
        <v>0</v>
      </c>
      <c r="E137" s="5">
        <f>E138</f>
        <v>0</v>
      </c>
    </row>
    <row r="138" spans="1:5" ht="84.75" hidden="1" customHeight="1" x14ac:dyDescent="0.3">
      <c r="A138" s="3" t="s">
        <v>278</v>
      </c>
      <c r="B138" s="4" t="s">
        <v>279</v>
      </c>
      <c r="C138" s="5"/>
      <c r="D138" s="5"/>
      <c r="E138" s="5"/>
    </row>
    <row r="139" spans="1:5" ht="86.25" hidden="1" customHeight="1" x14ac:dyDescent="0.3">
      <c r="A139" s="3" t="s">
        <v>245</v>
      </c>
      <c r="B139" s="4" t="s">
        <v>242</v>
      </c>
      <c r="C139" s="5">
        <f>C140</f>
        <v>0</v>
      </c>
      <c r="D139" s="5">
        <f>D140</f>
        <v>0</v>
      </c>
      <c r="E139" s="5">
        <f>E140</f>
        <v>0</v>
      </c>
    </row>
    <row r="140" spans="1:5" ht="86.25" hidden="1" customHeight="1" x14ac:dyDescent="0.3">
      <c r="A140" s="3" t="s">
        <v>244</v>
      </c>
      <c r="B140" s="4" t="s">
        <v>243</v>
      </c>
      <c r="C140" s="5"/>
      <c r="D140" s="5">
        <v>0</v>
      </c>
      <c r="E140" s="5">
        <v>0</v>
      </c>
    </row>
    <row r="141" spans="1:5" ht="123.75" customHeight="1" x14ac:dyDescent="0.3">
      <c r="A141" s="3" t="s">
        <v>465</v>
      </c>
      <c r="B141" s="4" t="s">
        <v>253</v>
      </c>
      <c r="C141" s="5">
        <f>C142</f>
        <v>10692.7</v>
      </c>
      <c r="D141" s="5">
        <f>D142</f>
        <v>0</v>
      </c>
      <c r="E141" s="5">
        <f>E142</f>
        <v>0</v>
      </c>
    </row>
    <row r="142" spans="1:5" ht="144" customHeight="1" x14ac:dyDescent="0.3">
      <c r="A142" s="3" t="s">
        <v>513</v>
      </c>
      <c r="B142" s="4" t="s">
        <v>254</v>
      </c>
      <c r="C142" s="5">
        <v>10692.7</v>
      </c>
      <c r="D142" s="5">
        <v>0</v>
      </c>
      <c r="E142" s="5">
        <v>0</v>
      </c>
    </row>
    <row r="143" spans="1:5" ht="96.75" customHeight="1" x14ac:dyDescent="0.3">
      <c r="A143" s="3" t="s">
        <v>238</v>
      </c>
      <c r="B143" s="4" t="s">
        <v>236</v>
      </c>
      <c r="C143" s="5">
        <f>C144</f>
        <v>0</v>
      </c>
      <c r="D143" s="5">
        <f>D144</f>
        <v>0</v>
      </c>
      <c r="E143" s="5">
        <f>E144</f>
        <v>0</v>
      </c>
    </row>
    <row r="144" spans="1:5" ht="118.5" customHeight="1" x14ac:dyDescent="0.3">
      <c r="A144" s="3" t="s">
        <v>239</v>
      </c>
      <c r="B144" s="4" t="s">
        <v>237</v>
      </c>
      <c r="C144" s="5"/>
      <c r="D144" s="5"/>
      <c r="E144" s="5"/>
    </row>
    <row r="145" spans="1:5" ht="123.75" customHeight="1" x14ac:dyDescent="0.3">
      <c r="A145" s="3" t="s">
        <v>466</v>
      </c>
      <c r="B145" s="4" t="s">
        <v>261</v>
      </c>
      <c r="C145" s="5">
        <f>C146</f>
        <v>34298.9</v>
      </c>
      <c r="D145" s="5">
        <f>D146</f>
        <v>34298.9</v>
      </c>
      <c r="E145" s="5">
        <f>E146</f>
        <v>35104.400000000001</v>
      </c>
    </row>
    <row r="146" spans="1:5" ht="157.5" customHeight="1" x14ac:dyDescent="0.3">
      <c r="A146" s="3" t="s">
        <v>467</v>
      </c>
      <c r="B146" s="4" t="s">
        <v>262</v>
      </c>
      <c r="C146" s="5">
        <v>34298.9</v>
      </c>
      <c r="D146" s="5">
        <v>34298.9</v>
      </c>
      <c r="E146" s="5">
        <v>35104.400000000001</v>
      </c>
    </row>
    <row r="147" spans="1:5" ht="99.75" hidden="1" customHeight="1" x14ac:dyDescent="0.3">
      <c r="A147" s="3" t="s">
        <v>342</v>
      </c>
      <c r="B147" s="4" t="s">
        <v>271</v>
      </c>
      <c r="C147" s="5">
        <f>C148</f>
        <v>0</v>
      </c>
      <c r="D147" s="5">
        <f>D148</f>
        <v>0</v>
      </c>
      <c r="E147" s="5">
        <f>E148</f>
        <v>0</v>
      </c>
    </row>
    <row r="148" spans="1:5" ht="115.5" hidden="1" customHeight="1" x14ac:dyDescent="0.3">
      <c r="A148" s="3" t="s">
        <v>341</v>
      </c>
      <c r="B148" s="4" t="s">
        <v>270</v>
      </c>
      <c r="C148" s="5"/>
      <c r="D148" s="5"/>
      <c r="E148" s="5"/>
    </row>
    <row r="149" spans="1:5" ht="81.75" hidden="1" customHeight="1" x14ac:dyDescent="0.3">
      <c r="A149" s="3" t="s">
        <v>285</v>
      </c>
      <c r="B149" s="4" t="s">
        <v>284</v>
      </c>
      <c r="C149" s="5">
        <f>C150</f>
        <v>0</v>
      </c>
      <c r="D149" s="5">
        <f>D150</f>
        <v>0</v>
      </c>
      <c r="E149" s="5">
        <f>E150</f>
        <v>0</v>
      </c>
    </row>
    <row r="150" spans="1:5" ht="86.25" hidden="1" customHeight="1" x14ac:dyDescent="0.3">
      <c r="A150" s="3" t="s">
        <v>282</v>
      </c>
      <c r="B150" s="4" t="s">
        <v>283</v>
      </c>
      <c r="C150" s="5"/>
      <c r="D150" s="5">
        <v>0</v>
      </c>
      <c r="E150" s="5">
        <v>0</v>
      </c>
    </row>
    <row r="151" spans="1:5" ht="65.25" customHeight="1" x14ac:dyDescent="0.3">
      <c r="A151" s="3" t="s">
        <v>468</v>
      </c>
      <c r="B151" s="4" t="s">
        <v>222</v>
      </c>
      <c r="C151" s="5">
        <f>C152</f>
        <v>1608.3000000000002</v>
      </c>
      <c r="D151" s="5">
        <f>D152</f>
        <v>2890</v>
      </c>
      <c r="E151" s="5">
        <f>E152</f>
        <v>2907.8</v>
      </c>
    </row>
    <row r="152" spans="1:5" ht="77.25" customHeight="1" x14ac:dyDescent="0.3">
      <c r="A152" s="3" t="s">
        <v>349</v>
      </c>
      <c r="B152" s="4" t="s">
        <v>220</v>
      </c>
      <c r="C152" s="5">
        <f>2857.3-1249</f>
        <v>1608.3000000000002</v>
      </c>
      <c r="D152" s="5">
        <v>2890</v>
      </c>
      <c r="E152" s="5">
        <v>2907.8</v>
      </c>
    </row>
    <row r="153" spans="1:5" ht="77.25" customHeight="1" x14ac:dyDescent="0.3">
      <c r="A153" s="3" t="s">
        <v>469</v>
      </c>
      <c r="B153" s="4" t="s">
        <v>417</v>
      </c>
      <c r="C153" s="5">
        <f>C154</f>
        <v>1130.0999999999999</v>
      </c>
      <c r="D153" s="5">
        <f>D154</f>
        <v>0</v>
      </c>
      <c r="E153" s="5">
        <f>E154</f>
        <v>22593.7</v>
      </c>
    </row>
    <row r="154" spans="1:5" ht="77.25" customHeight="1" x14ac:dyDescent="0.3">
      <c r="A154" s="3" t="s">
        <v>470</v>
      </c>
      <c r="B154" s="4" t="s">
        <v>370</v>
      </c>
      <c r="C154" s="5">
        <v>1130.0999999999999</v>
      </c>
      <c r="D154" s="5">
        <v>0</v>
      </c>
      <c r="E154" s="5">
        <v>22593.7</v>
      </c>
    </row>
    <row r="155" spans="1:5" ht="45.6" customHeight="1" x14ac:dyDescent="0.3">
      <c r="A155" s="3" t="s">
        <v>471</v>
      </c>
      <c r="B155" s="4" t="s">
        <v>91</v>
      </c>
      <c r="C155" s="5">
        <f>C156</f>
        <v>359.5</v>
      </c>
      <c r="D155" s="5">
        <f>D156</f>
        <v>299.2</v>
      </c>
      <c r="E155" s="5">
        <f>E156</f>
        <v>299.5</v>
      </c>
    </row>
    <row r="156" spans="1:5" ht="85.5" customHeight="1" x14ac:dyDescent="0.3">
      <c r="A156" s="3" t="s">
        <v>472</v>
      </c>
      <c r="B156" s="4" t="s">
        <v>92</v>
      </c>
      <c r="C156" s="5">
        <v>359.5</v>
      </c>
      <c r="D156" s="5">
        <v>299.2</v>
      </c>
      <c r="E156" s="5">
        <v>299.5</v>
      </c>
    </row>
    <row r="157" spans="1:5" ht="50.1" hidden="1" customHeight="1" x14ac:dyDescent="0.3">
      <c r="A157" s="3" t="s">
        <v>354</v>
      </c>
      <c r="B157" s="4" t="s">
        <v>356</v>
      </c>
      <c r="C157" s="5"/>
      <c r="D157" s="5">
        <f>D158</f>
        <v>0</v>
      </c>
      <c r="E157" s="5">
        <f>E158</f>
        <v>0</v>
      </c>
    </row>
    <row r="158" spans="1:5" ht="50.1" hidden="1" customHeight="1" x14ac:dyDescent="0.3">
      <c r="A158" s="3" t="s">
        <v>357</v>
      </c>
      <c r="B158" s="4" t="s">
        <v>355</v>
      </c>
      <c r="C158" s="5"/>
      <c r="D158" s="5">
        <v>0</v>
      </c>
      <c r="E158" s="5">
        <v>0</v>
      </c>
    </row>
    <row r="159" spans="1:5" ht="80.25" customHeight="1" x14ac:dyDescent="0.3">
      <c r="A159" s="3" t="s">
        <v>473</v>
      </c>
      <c r="B159" s="4" t="s">
        <v>93</v>
      </c>
      <c r="C159" s="5">
        <f>C160</f>
        <v>0</v>
      </c>
      <c r="D159" s="5">
        <f>D160</f>
        <v>29951.4</v>
      </c>
      <c r="E159" s="5">
        <f>E160</f>
        <v>0</v>
      </c>
    </row>
    <row r="160" spans="1:5" ht="87.75" customHeight="1" x14ac:dyDescent="0.3">
      <c r="A160" s="3" t="s">
        <v>420</v>
      </c>
      <c r="B160" s="4" t="s">
        <v>94</v>
      </c>
      <c r="C160" s="5">
        <v>0</v>
      </c>
      <c r="D160" s="5">
        <v>29951.4</v>
      </c>
      <c r="E160" s="5">
        <v>0</v>
      </c>
    </row>
    <row r="161" spans="1:5" ht="78" customHeight="1" x14ac:dyDescent="0.3">
      <c r="A161" s="3" t="s">
        <v>477</v>
      </c>
      <c r="B161" s="4" t="s">
        <v>474</v>
      </c>
      <c r="C161" s="5">
        <f>C162</f>
        <v>3461.2</v>
      </c>
      <c r="D161" s="5">
        <f>D162</f>
        <v>0</v>
      </c>
      <c r="E161" s="5">
        <f>E162</f>
        <v>0</v>
      </c>
    </row>
    <row r="162" spans="1:5" ht="76.900000000000006" customHeight="1" x14ac:dyDescent="0.3">
      <c r="A162" s="3" t="s">
        <v>476</v>
      </c>
      <c r="B162" s="4" t="s">
        <v>475</v>
      </c>
      <c r="C162" s="5">
        <v>3461.2</v>
      </c>
      <c r="D162" s="5">
        <f>41657.9-41657.9</f>
        <v>0</v>
      </c>
      <c r="E162" s="5">
        <v>0</v>
      </c>
    </row>
    <row r="163" spans="1:5" ht="71.25" customHeight="1" x14ac:dyDescent="0.3">
      <c r="A163" s="3" t="s">
        <v>480</v>
      </c>
      <c r="B163" s="4" t="s">
        <v>478</v>
      </c>
      <c r="C163" s="5">
        <f>C164</f>
        <v>0</v>
      </c>
      <c r="D163" s="5">
        <f>D164</f>
        <v>67620.5</v>
      </c>
      <c r="E163" s="5">
        <f>E164</f>
        <v>245057.7</v>
      </c>
    </row>
    <row r="164" spans="1:5" ht="97.5" customHeight="1" x14ac:dyDescent="0.3">
      <c r="A164" s="3" t="s">
        <v>481</v>
      </c>
      <c r="B164" s="4" t="s">
        <v>479</v>
      </c>
      <c r="C164" s="5">
        <v>0</v>
      </c>
      <c r="D164" s="5">
        <v>67620.5</v>
      </c>
      <c r="E164" s="5">
        <v>245057.7</v>
      </c>
    </row>
    <row r="165" spans="1:5" ht="157.5" customHeight="1" x14ac:dyDescent="0.3">
      <c r="A165" s="3" t="s">
        <v>484</v>
      </c>
      <c r="B165" s="4" t="s">
        <v>482</v>
      </c>
      <c r="C165" s="5">
        <f>C166</f>
        <v>131290.1</v>
      </c>
      <c r="D165" s="5">
        <f>D166</f>
        <v>156272.20000000001</v>
      </c>
      <c r="E165" s="5">
        <f>E166</f>
        <v>0</v>
      </c>
    </row>
    <row r="166" spans="1:5" ht="122.25" customHeight="1" x14ac:dyDescent="0.3">
      <c r="A166" s="3" t="s">
        <v>485</v>
      </c>
      <c r="B166" s="4" t="s">
        <v>483</v>
      </c>
      <c r="C166" s="5">
        <v>131290.1</v>
      </c>
      <c r="D166" s="5">
        <v>156272.20000000001</v>
      </c>
      <c r="E166" s="5">
        <v>0</v>
      </c>
    </row>
    <row r="167" spans="1:5" ht="135" customHeight="1" x14ac:dyDescent="0.3">
      <c r="A167" s="3" t="s">
        <v>488</v>
      </c>
      <c r="B167" s="4" t="s">
        <v>486</v>
      </c>
      <c r="C167" s="5">
        <f>C168</f>
        <v>0</v>
      </c>
      <c r="D167" s="5">
        <f>D168</f>
        <v>1042.5999999999999</v>
      </c>
      <c r="E167" s="5">
        <f>E168</f>
        <v>0</v>
      </c>
    </row>
    <row r="168" spans="1:5" ht="138.75" customHeight="1" x14ac:dyDescent="0.3">
      <c r="A168" s="3" t="s">
        <v>489</v>
      </c>
      <c r="B168" s="4" t="s">
        <v>487</v>
      </c>
      <c r="C168" s="5">
        <v>0</v>
      </c>
      <c r="D168" s="5">
        <v>1042.5999999999999</v>
      </c>
      <c r="E168" s="5">
        <v>0</v>
      </c>
    </row>
    <row r="169" spans="1:5" ht="31.5" customHeight="1" x14ac:dyDescent="0.3">
      <c r="A169" s="3" t="s">
        <v>53</v>
      </c>
      <c r="B169" s="4" t="s">
        <v>97</v>
      </c>
      <c r="C169" s="5">
        <f>C170</f>
        <v>354050.4</v>
      </c>
      <c r="D169" s="5">
        <f>D170</f>
        <v>27241.899999999998</v>
      </c>
      <c r="E169" s="5">
        <f>E170</f>
        <v>18106.900000000001</v>
      </c>
    </row>
    <row r="170" spans="1:5" ht="33.4" customHeight="1" x14ac:dyDescent="0.3">
      <c r="A170" s="3" t="s">
        <v>54</v>
      </c>
      <c r="B170" s="4" t="s">
        <v>98</v>
      </c>
      <c r="C170" s="5">
        <f>199328.9+11478.3+2000+61671.4+10742.4+4687-235.2-11241.1+75618.7</f>
        <v>354050.4</v>
      </c>
      <c r="D170" s="5">
        <f>19274.5+3709.6+4257.8</f>
        <v>27241.899999999998</v>
      </c>
      <c r="E170" s="5">
        <v>18106.900000000001</v>
      </c>
    </row>
    <row r="171" spans="1:5" s="19" customFormat="1" ht="49.5" customHeight="1" x14ac:dyDescent="0.3">
      <c r="A171" s="1" t="s">
        <v>57</v>
      </c>
      <c r="B171" s="2" t="s">
        <v>99</v>
      </c>
      <c r="C171" s="12">
        <f>C172+C174+C176+C178+C182+C184+C186+C188+C190+C192+C194+C198+C204+C210+C212+C208+C206+C202+C196+C200+C180</f>
        <v>1439195.1999999997</v>
      </c>
      <c r="D171" s="12">
        <f>D172+D174+D176+D178+D182+D184+D186+D188+D190+D192+D194+D198+D204+D210+D212+D208+D206+D202+D196+D200+D180</f>
        <v>1323102.2</v>
      </c>
      <c r="E171" s="12">
        <f>E172+E174+E176+E178+E182+E184+E186+E188+E190+E192+E194+E198+E204+E210+E212+E208+E206+E202+E196+E200+E180</f>
        <v>1369778.7</v>
      </c>
    </row>
    <row r="172" spans="1:5" ht="104.45" customHeight="1" x14ac:dyDescent="0.3">
      <c r="A172" s="3" t="s">
        <v>422</v>
      </c>
      <c r="B172" s="4" t="s">
        <v>100</v>
      </c>
      <c r="C172" s="5">
        <f>C173</f>
        <v>589.29999999999995</v>
      </c>
      <c r="D172" s="5">
        <f>D173</f>
        <v>612.6</v>
      </c>
      <c r="E172" s="5">
        <f>E173</f>
        <v>636.20000000000005</v>
      </c>
    </row>
    <row r="173" spans="1:5" ht="102" customHeight="1" x14ac:dyDescent="0.3">
      <c r="A173" s="3" t="s">
        <v>423</v>
      </c>
      <c r="B173" s="4" t="s">
        <v>101</v>
      </c>
      <c r="C173" s="5">
        <v>589.29999999999995</v>
      </c>
      <c r="D173" s="5">
        <v>612.6</v>
      </c>
      <c r="E173" s="5">
        <v>636.20000000000005</v>
      </c>
    </row>
    <row r="174" spans="1:5" ht="83.25" customHeight="1" x14ac:dyDescent="0.3">
      <c r="A174" s="3" t="s">
        <v>424</v>
      </c>
      <c r="B174" s="4" t="s">
        <v>102</v>
      </c>
      <c r="C174" s="5">
        <f>C175</f>
        <v>8327.5</v>
      </c>
      <c r="D174" s="5">
        <f>D175</f>
        <v>8644.1</v>
      </c>
      <c r="E174" s="5">
        <f>E175</f>
        <v>8972.6</v>
      </c>
    </row>
    <row r="175" spans="1:5" ht="80.25" customHeight="1" x14ac:dyDescent="0.3">
      <c r="A175" s="3" t="s">
        <v>425</v>
      </c>
      <c r="B175" s="4" t="s">
        <v>103</v>
      </c>
      <c r="C175" s="5">
        <v>8327.5</v>
      </c>
      <c r="D175" s="5">
        <v>8644.1</v>
      </c>
      <c r="E175" s="5">
        <v>8972.6</v>
      </c>
    </row>
    <row r="176" spans="1:5" ht="103.5" customHeight="1" x14ac:dyDescent="0.3">
      <c r="A176" s="3" t="s">
        <v>490</v>
      </c>
      <c r="B176" s="4" t="s">
        <v>104</v>
      </c>
      <c r="C176" s="5">
        <f>C177</f>
        <v>410802.79999999993</v>
      </c>
      <c r="D176" s="5">
        <f>D177</f>
        <v>402972.2</v>
      </c>
      <c r="E176" s="5">
        <f>E177</f>
        <v>415120</v>
      </c>
    </row>
    <row r="177" spans="1:5" ht="100.5" customHeight="1" x14ac:dyDescent="0.3">
      <c r="A177" s="3" t="s">
        <v>491</v>
      </c>
      <c r="B177" s="4" t="s">
        <v>105</v>
      </c>
      <c r="C177" s="5">
        <f>399576.1+17845.1-817.7-6901.2+1096.4+4.1</f>
        <v>410802.79999999993</v>
      </c>
      <c r="D177" s="5">
        <v>402972.2</v>
      </c>
      <c r="E177" s="5">
        <v>415120</v>
      </c>
    </row>
    <row r="178" spans="1:5" ht="101.45" hidden="1" customHeight="1" x14ac:dyDescent="0.3">
      <c r="A178" s="3" t="s">
        <v>58</v>
      </c>
      <c r="B178" s="4" t="s">
        <v>106</v>
      </c>
      <c r="C178" s="5">
        <f>C179</f>
        <v>0</v>
      </c>
      <c r="D178" s="5">
        <f>D179</f>
        <v>0</v>
      </c>
      <c r="E178" s="5">
        <f>E179</f>
        <v>0</v>
      </c>
    </row>
    <row r="179" spans="1:5" ht="111.6" hidden="1" customHeight="1" x14ac:dyDescent="0.3">
      <c r="A179" s="3" t="s">
        <v>59</v>
      </c>
      <c r="B179" s="4" t="s">
        <v>107</v>
      </c>
      <c r="C179" s="5"/>
      <c r="D179" s="5"/>
      <c r="E179" s="5"/>
    </row>
    <row r="180" spans="1:5" ht="111.6" customHeight="1" x14ac:dyDescent="0.3">
      <c r="A180" s="3" t="s">
        <v>492</v>
      </c>
      <c r="B180" s="4" t="s">
        <v>358</v>
      </c>
      <c r="C180" s="5">
        <f>C181</f>
        <v>51968.9</v>
      </c>
      <c r="D180" s="5">
        <f>D181</f>
        <v>32554.2</v>
      </c>
      <c r="E180" s="5">
        <f>E181</f>
        <v>11502.3</v>
      </c>
    </row>
    <row r="181" spans="1:5" ht="111.6" customHeight="1" x14ac:dyDescent="0.3">
      <c r="A181" s="3" t="s">
        <v>428</v>
      </c>
      <c r="B181" s="4" t="s">
        <v>359</v>
      </c>
      <c r="C181" s="5">
        <v>51968.9</v>
      </c>
      <c r="D181" s="5">
        <v>32554.2</v>
      </c>
      <c r="E181" s="5">
        <v>11502.3</v>
      </c>
    </row>
    <row r="182" spans="1:5" ht="99.6" customHeight="1" x14ac:dyDescent="0.3">
      <c r="A182" s="3" t="s">
        <v>493</v>
      </c>
      <c r="B182" s="4" t="s">
        <v>108</v>
      </c>
      <c r="C182" s="5">
        <f>C183</f>
        <v>3.7</v>
      </c>
      <c r="D182" s="5">
        <f>D183</f>
        <v>3.9</v>
      </c>
      <c r="E182" s="5">
        <f>E183</f>
        <v>3.5</v>
      </c>
    </row>
    <row r="183" spans="1:5" ht="139.5" customHeight="1" x14ac:dyDescent="0.3">
      <c r="A183" s="3" t="s">
        <v>494</v>
      </c>
      <c r="B183" s="4" t="s">
        <v>109</v>
      </c>
      <c r="C183" s="5">
        <v>3.7</v>
      </c>
      <c r="D183" s="5">
        <v>3.9</v>
      </c>
      <c r="E183" s="5">
        <v>3.5</v>
      </c>
    </row>
    <row r="184" spans="1:5" ht="94.15" customHeight="1" x14ac:dyDescent="0.3">
      <c r="A184" s="3" t="s">
        <v>519</v>
      </c>
      <c r="B184" s="4" t="s">
        <v>517</v>
      </c>
      <c r="C184" s="5">
        <f>C185</f>
        <v>13942.7</v>
      </c>
      <c r="D184" s="5">
        <f>D185</f>
        <v>0</v>
      </c>
      <c r="E184" s="5">
        <f>E185</f>
        <v>0</v>
      </c>
    </row>
    <row r="185" spans="1:5" ht="110.45" customHeight="1" x14ac:dyDescent="0.3">
      <c r="A185" s="3" t="s">
        <v>520</v>
      </c>
      <c r="B185" s="4" t="s">
        <v>518</v>
      </c>
      <c r="C185" s="5">
        <v>13942.7</v>
      </c>
      <c r="D185" s="5">
        <v>0</v>
      </c>
      <c r="E185" s="5">
        <v>0</v>
      </c>
    </row>
    <row r="186" spans="1:5" ht="105.75" customHeight="1" x14ac:dyDescent="0.3">
      <c r="A186" s="3" t="s">
        <v>495</v>
      </c>
      <c r="B186" s="4" t="s">
        <v>112</v>
      </c>
      <c r="C186" s="5">
        <f>C187</f>
        <v>1470.7</v>
      </c>
      <c r="D186" s="5">
        <f>D187</f>
        <v>1529.5</v>
      </c>
      <c r="E186" s="5">
        <f>E187</f>
        <v>1590.6</v>
      </c>
    </row>
    <row r="187" spans="1:5" ht="126" customHeight="1" x14ac:dyDescent="0.3">
      <c r="A187" s="3" t="s">
        <v>496</v>
      </c>
      <c r="B187" s="4" t="s">
        <v>113</v>
      </c>
      <c r="C187" s="5">
        <v>1470.7</v>
      </c>
      <c r="D187" s="5">
        <v>1529.5</v>
      </c>
      <c r="E187" s="5">
        <v>1590.6</v>
      </c>
    </row>
    <row r="188" spans="1:5" ht="66.75" customHeight="1" x14ac:dyDescent="0.3">
      <c r="A188" s="3" t="s">
        <v>497</v>
      </c>
      <c r="B188" s="4" t="s">
        <v>114</v>
      </c>
      <c r="C188" s="5">
        <f>C189</f>
        <v>32934.1</v>
      </c>
      <c r="D188" s="5">
        <f>D189</f>
        <v>33068.6</v>
      </c>
      <c r="E188" s="5">
        <f>E189</f>
        <v>33068</v>
      </c>
    </row>
    <row r="189" spans="1:5" ht="93" customHeight="1" x14ac:dyDescent="0.3">
      <c r="A189" s="3" t="s">
        <v>498</v>
      </c>
      <c r="B189" s="4" t="s">
        <v>115</v>
      </c>
      <c r="C189" s="5">
        <v>32934.1</v>
      </c>
      <c r="D189" s="5">
        <v>33068.6</v>
      </c>
      <c r="E189" s="5">
        <v>33068</v>
      </c>
    </row>
    <row r="190" spans="1:5" ht="71.25" hidden="1" customHeight="1" x14ac:dyDescent="0.3">
      <c r="A190" s="3" t="s">
        <v>65</v>
      </c>
      <c r="B190" s="4" t="s">
        <v>116</v>
      </c>
      <c r="C190" s="5">
        <f>C191</f>
        <v>0</v>
      </c>
      <c r="D190" s="5">
        <f>D191</f>
        <v>0</v>
      </c>
      <c r="E190" s="5">
        <f>E191</f>
        <v>0</v>
      </c>
    </row>
    <row r="191" spans="1:5" ht="87" hidden="1" customHeight="1" x14ac:dyDescent="0.3">
      <c r="A191" s="3" t="s">
        <v>66</v>
      </c>
      <c r="B191" s="4" t="s">
        <v>117</v>
      </c>
      <c r="C191" s="5"/>
      <c r="D191" s="5"/>
      <c r="E191" s="5"/>
    </row>
    <row r="192" spans="1:5" ht="180.75" hidden="1" customHeight="1" x14ac:dyDescent="0.3">
      <c r="A192" s="3" t="s">
        <v>344</v>
      </c>
      <c r="B192" s="4" t="s">
        <v>118</v>
      </c>
      <c r="C192" s="5">
        <f>C193</f>
        <v>0</v>
      </c>
      <c r="D192" s="5">
        <f>D193</f>
        <v>0</v>
      </c>
      <c r="E192" s="5">
        <f>E193</f>
        <v>0</v>
      </c>
    </row>
    <row r="193" spans="1:9" ht="174.75" hidden="1" customHeight="1" x14ac:dyDescent="0.3">
      <c r="A193" s="3" t="s">
        <v>343</v>
      </c>
      <c r="B193" s="4" t="s">
        <v>119</v>
      </c>
      <c r="C193" s="5"/>
      <c r="D193" s="5"/>
      <c r="E193" s="5"/>
    </row>
    <row r="194" spans="1:9" ht="171" hidden="1" customHeight="1" x14ac:dyDescent="0.3">
      <c r="A194" s="3" t="s">
        <v>347</v>
      </c>
      <c r="B194" s="4" t="s">
        <v>120</v>
      </c>
      <c r="C194" s="5">
        <f>C195</f>
        <v>0</v>
      </c>
      <c r="D194" s="5">
        <f>D195</f>
        <v>0</v>
      </c>
      <c r="E194" s="5">
        <f>E195</f>
        <v>0</v>
      </c>
    </row>
    <row r="195" spans="1:9" ht="178.5" hidden="1" customHeight="1" x14ac:dyDescent="0.3">
      <c r="A195" s="3" t="s">
        <v>346</v>
      </c>
      <c r="B195" s="4" t="s">
        <v>121</v>
      </c>
      <c r="C195" s="5"/>
      <c r="D195" s="5"/>
      <c r="E195" s="5"/>
    </row>
    <row r="196" spans="1:9" ht="98.25" customHeight="1" x14ac:dyDescent="0.3">
      <c r="A196" s="3" t="s">
        <v>499</v>
      </c>
      <c r="B196" s="4" t="s">
        <v>252</v>
      </c>
      <c r="C196" s="5">
        <f>C197</f>
        <v>100933.4</v>
      </c>
      <c r="D196" s="5">
        <f>D197</f>
        <v>0</v>
      </c>
      <c r="E196" s="5">
        <f>E197</f>
        <v>0</v>
      </c>
    </row>
    <row r="197" spans="1:9" ht="79.900000000000006" customHeight="1" x14ac:dyDescent="0.3">
      <c r="A197" s="3" t="s">
        <v>432</v>
      </c>
      <c r="B197" s="4" t="s">
        <v>250</v>
      </c>
      <c r="C197" s="5">
        <f>97405.4+3528</f>
        <v>100933.4</v>
      </c>
      <c r="D197" s="5">
        <v>0</v>
      </c>
      <c r="E197" s="5">
        <v>0</v>
      </c>
    </row>
    <row r="198" spans="1:9" ht="213.75" hidden="1" customHeight="1" x14ac:dyDescent="0.3">
      <c r="A198" s="3" t="s">
        <v>348</v>
      </c>
      <c r="B198" s="4" t="s">
        <v>122</v>
      </c>
      <c r="C198" s="5">
        <f>C199</f>
        <v>0</v>
      </c>
      <c r="D198" s="5">
        <f>D199</f>
        <v>0</v>
      </c>
      <c r="E198" s="5">
        <f>E199</f>
        <v>0</v>
      </c>
    </row>
    <row r="199" spans="1:9" ht="216" hidden="1" customHeight="1" x14ac:dyDescent="0.3">
      <c r="A199" s="3" t="s">
        <v>345</v>
      </c>
      <c r="B199" s="4" t="s">
        <v>123</v>
      </c>
      <c r="C199" s="5"/>
      <c r="D199" s="5"/>
      <c r="E199" s="5"/>
    </row>
    <row r="200" spans="1:9" ht="42" hidden="1" customHeight="1" x14ac:dyDescent="0.3">
      <c r="A200" s="3" t="s">
        <v>289</v>
      </c>
      <c r="B200" s="4" t="s">
        <v>288</v>
      </c>
      <c r="C200" s="5">
        <f>C201</f>
        <v>0</v>
      </c>
      <c r="D200" s="5">
        <f>D201</f>
        <v>0</v>
      </c>
      <c r="E200" s="5">
        <f>E201</f>
        <v>0</v>
      </c>
    </row>
    <row r="201" spans="1:9" ht="61.5" hidden="1" customHeight="1" x14ac:dyDescent="0.3">
      <c r="A201" s="3" t="s">
        <v>286</v>
      </c>
      <c r="B201" s="4" t="s">
        <v>287</v>
      </c>
      <c r="C201" s="5"/>
      <c r="D201" s="5"/>
      <c r="E201" s="5"/>
    </row>
    <row r="202" spans="1:9" ht="87" customHeight="1" x14ac:dyDescent="0.3">
      <c r="A202" s="3" t="s">
        <v>500</v>
      </c>
      <c r="B202" s="4" t="s">
        <v>230</v>
      </c>
      <c r="C202" s="5">
        <f>C203</f>
        <v>2740.5</v>
      </c>
      <c r="D202" s="5">
        <f>D203</f>
        <v>2306.1</v>
      </c>
      <c r="E202" s="5">
        <f>E203</f>
        <v>2251.9</v>
      </c>
    </row>
    <row r="203" spans="1:9" ht="99.75" customHeight="1" x14ac:dyDescent="0.3">
      <c r="A203" s="3" t="s">
        <v>433</v>
      </c>
      <c r="B203" s="4" t="s">
        <v>229</v>
      </c>
      <c r="C203" s="5">
        <f>2306.1+434.4</f>
        <v>2740.5</v>
      </c>
      <c r="D203" s="5">
        <v>2306.1</v>
      </c>
      <c r="E203" s="5">
        <v>2251.9</v>
      </c>
    </row>
    <row r="204" spans="1:9" ht="79.900000000000006" hidden="1" customHeight="1" x14ac:dyDescent="0.3">
      <c r="A204" s="3" t="s">
        <v>67</v>
      </c>
      <c r="B204" s="4" t="s">
        <v>124</v>
      </c>
      <c r="C204" s="5">
        <f>C205</f>
        <v>0</v>
      </c>
      <c r="D204" s="5">
        <f>D205</f>
        <v>0</v>
      </c>
      <c r="E204" s="5">
        <f>E205</f>
        <v>0</v>
      </c>
    </row>
    <row r="205" spans="1:9" ht="79.900000000000006" hidden="1" customHeight="1" x14ac:dyDescent="0.3">
      <c r="A205" s="3" t="s">
        <v>68</v>
      </c>
      <c r="B205" s="4" t="s">
        <v>125</v>
      </c>
      <c r="C205" s="5">
        <f>3019.8-3019.8</f>
        <v>0</v>
      </c>
      <c r="D205" s="5">
        <f>3001.5-3001.5</f>
        <v>0</v>
      </c>
      <c r="E205" s="5">
        <f>3016.1-3016.1</f>
        <v>0</v>
      </c>
      <c r="G205" s="24"/>
      <c r="H205" s="24"/>
      <c r="I205" s="24"/>
    </row>
    <row r="206" spans="1:9" ht="79.900000000000006" hidden="1" customHeight="1" x14ac:dyDescent="0.3">
      <c r="A206" s="3" t="s">
        <v>149</v>
      </c>
      <c r="B206" s="4" t="s">
        <v>148</v>
      </c>
      <c r="C206" s="5">
        <f>C207</f>
        <v>0</v>
      </c>
      <c r="D206" s="5">
        <f>D207</f>
        <v>0</v>
      </c>
      <c r="E206" s="5">
        <f>E207</f>
        <v>0</v>
      </c>
    </row>
    <row r="207" spans="1:9" ht="5.25" hidden="1" customHeight="1" x14ac:dyDescent="0.3">
      <c r="A207" s="3" t="s">
        <v>151</v>
      </c>
      <c r="B207" s="4" t="s">
        <v>150</v>
      </c>
      <c r="C207" s="5"/>
      <c r="D207" s="5"/>
      <c r="E207" s="5"/>
    </row>
    <row r="208" spans="1:9" ht="70.5" hidden="1" customHeight="1" x14ac:dyDescent="0.3">
      <c r="A208" s="3" t="s">
        <v>434</v>
      </c>
      <c r="B208" s="4" t="s">
        <v>137</v>
      </c>
      <c r="C208" s="5">
        <f>C209</f>
        <v>0</v>
      </c>
      <c r="D208" s="5">
        <f>D209</f>
        <v>0</v>
      </c>
      <c r="E208" s="5">
        <f>E209</f>
        <v>0</v>
      </c>
    </row>
    <row r="209" spans="1:5" ht="72" hidden="1" customHeight="1" x14ac:dyDescent="0.3">
      <c r="A209" s="3" t="s">
        <v>435</v>
      </c>
      <c r="B209" s="4" t="s">
        <v>138</v>
      </c>
      <c r="C209" s="5"/>
      <c r="D209" s="5"/>
      <c r="E209" s="5"/>
    </row>
    <row r="210" spans="1:5" ht="56.25" x14ac:dyDescent="0.3">
      <c r="A210" s="3" t="s">
        <v>437</v>
      </c>
      <c r="B210" s="4" t="s">
        <v>126</v>
      </c>
      <c r="C210" s="5">
        <f>C211</f>
        <v>3141.9</v>
      </c>
      <c r="D210" s="5">
        <f>D211</f>
        <v>2526.9</v>
      </c>
      <c r="E210" s="5">
        <f>E211</f>
        <v>2634.2</v>
      </c>
    </row>
    <row r="211" spans="1:5" ht="97.5" customHeight="1" x14ac:dyDescent="0.3">
      <c r="A211" s="3" t="s">
        <v>501</v>
      </c>
      <c r="B211" s="4" t="s">
        <v>127</v>
      </c>
      <c r="C211" s="5">
        <v>3141.9</v>
      </c>
      <c r="D211" s="5">
        <v>2526.9</v>
      </c>
      <c r="E211" s="5">
        <v>2634.2</v>
      </c>
    </row>
    <row r="212" spans="1:5" ht="35.25" customHeight="1" x14ac:dyDescent="0.3">
      <c r="A212" s="3" t="s">
        <v>69</v>
      </c>
      <c r="B212" s="4" t="s">
        <v>128</v>
      </c>
      <c r="C212" s="5">
        <f>C213</f>
        <v>812339.7</v>
      </c>
      <c r="D212" s="5">
        <f>D213</f>
        <v>838884.1</v>
      </c>
      <c r="E212" s="5">
        <f>E213</f>
        <v>893999.4</v>
      </c>
    </row>
    <row r="213" spans="1:5" ht="39" customHeight="1" x14ac:dyDescent="0.3">
      <c r="A213" s="3" t="s">
        <v>70</v>
      </c>
      <c r="B213" s="4" t="s">
        <v>129</v>
      </c>
      <c r="C213" s="5">
        <f>797648.7+14691</f>
        <v>812339.7</v>
      </c>
      <c r="D213" s="5">
        <v>838884.1</v>
      </c>
      <c r="E213" s="5">
        <v>893999.4</v>
      </c>
    </row>
    <row r="214" spans="1:5" s="19" customFormat="1" ht="35.25" customHeight="1" x14ac:dyDescent="0.3">
      <c r="A214" s="1" t="s">
        <v>71</v>
      </c>
      <c r="B214" s="2" t="s">
        <v>130</v>
      </c>
      <c r="C214" s="12">
        <f>C215+C225+C221+C219+C223+C217</f>
        <v>67661.2</v>
      </c>
      <c r="D214" s="12">
        <f>D215+D225+D221+D219+D223+D217</f>
        <v>59647.8</v>
      </c>
      <c r="E214" s="12">
        <f>E215+E225+E221+E219+E223+E217</f>
        <v>60001.8</v>
      </c>
    </row>
    <row r="215" spans="1:5" ht="106.5" customHeight="1" x14ac:dyDescent="0.3">
      <c r="A215" s="3" t="s">
        <v>502</v>
      </c>
      <c r="B215" s="4" t="s">
        <v>131</v>
      </c>
      <c r="C215" s="5">
        <f>C216</f>
        <v>6969.8</v>
      </c>
      <c r="D215" s="5">
        <f>D216</f>
        <v>7118.2</v>
      </c>
      <c r="E215" s="5">
        <f>E216</f>
        <v>7472.2</v>
      </c>
    </row>
    <row r="216" spans="1:5" ht="122.25" customHeight="1" x14ac:dyDescent="0.3">
      <c r="A216" s="3" t="s">
        <v>438</v>
      </c>
      <c r="B216" s="4" t="s">
        <v>132</v>
      </c>
      <c r="C216" s="5">
        <v>6969.8</v>
      </c>
      <c r="D216" s="5">
        <v>7118.2</v>
      </c>
      <c r="E216" s="5">
        <v>7472.2</v>
      </c>
    </row>
    <row r="217" spans="1:5" ht="105.75" customHeight="1" x14ac:dyDescent="0.3">
      <c r="A217" s="3" t="s">
        <v>505</v>
      </c>
      <c r="B217" s="4" t="s">
        <v>503</v>
      </c>
      <c r="C217" s="5">
        <f>C218</f>
        <v>6300.2</v>
      </c>
      <c r="D217" s="5">
        <f>D218</f>
        <v>0</v>
      </c>
      <c r="E217" s="5">
        <f>E218</f>
        <v>0</v>
      </c>
    </row>
    <row r="218" spans="1:5" ht="105" customHeight="1" x14ac:dyDescent="0.3">
      <c r="A218" s="3" t="s">
        <v>506</v>
      </c>
      <c r="B218" s="4" t="s">
        <v>504</v>
      </c>
      <c r="C218" s="5">
        <v>6300.2</v>
      </c>
      <c r="D218" s="5">
        <v>0</v>
      </c>
      <c r="E218" s="5">
        <v>0</v>
      </c>
    </row>
    <row r="219" spans="1:5" ht="137.25" customHeight="1" x14ac:dyDescent="0.3">
      <c r="A219" s="3" t="s">
        <v>439</v>
      </c>
      <c r="B219" s="4" t="s">
        <v>240</v>
      </c>
      <c r="C219" s="5">
        <f>C220</f>
        <v>32888.5</v>
      </c>
      <c r="D219" s="5">
        <f>D220</f>
        <v>32576</v>
      </c>
      <c r="E219" s="5">
        <f>E220</f>
        <v>32576</v>
      </c>
    </row>
    <row r="220" spans="1:5" ht="189.75" customHeight="1" x14ac:dyDescent="0.3">
      <c r="A220" s="3" t="s">
        <v>507</v>
      </c>
      <c r="B220" s="4" t="s">
        <v>241</v>
      </c>
      <c r="C220" s="5">
        <v>32888.5</v>
      </c>
      <c r="D220" s="5">
        <v>32576</v>
      </c>
      <c r="E220" s="5">
        <v>32576</v>
      </c>
    </row>
    <row r="221" spans="1:5" ht="83.25" hidden="1" customHeight="1" x14ac:dyDescent="0.3">
      <c r="A221" s="3" t="s">
        <v>177</v>
      </c>
      <c r="B221" s="4" t="s">
        <v>176</v>
      </c>
      <c r="C221" s="5">
        <f>C222</f>
        <v>0</v>
      </c>
      <c r="D221" s="5">
        <f>D222</f>
        <v>0</v>
      </c>
      <c r="E221" s="5">
        <f>E222</f>
        <v>0</v>
      </c>
    </row>
    <row r="222" spans="1:5" ht="102.6" hidden="1" customHeight="1" x14ac:dyDescent="0.3">
      <c r="A222" s="3" t="s">
        <v>175</v>
      </c>
      <c r="B222" s="4" t="s">
        <v>174</v>
      </c>
      <c r="C222" s="5"/>
      <c r="D222" s="5"/>
      <c r="E222" s="5"/>
    </row>
    <row r="223" spans="1:5" ht="102.6" hidden="1" customHeight="1" x14ac:dyDescent="0.3">
      <c r="A223" s="3" t="s">
        <v>248</v>
      </c>
      <c r="B223" s="4" t="s">
        <v>249</v>
      </c>
      <c r="C223" s="5">
        <f>C224</f>
        <v>0</v>
      </c>
      <c r="D223" s="5">
        <f>D224</f>
        <v>0</v>
      </c>
      <c r="E223" s="5">
        <f>E224</f>
        <v>0</v>
      </c>
    </row>
    <row r="224" spans="1:5" ht="102.6" hidden="1" customHeight="1" x14ac:dyDescent="0.3">
      <c r="A224" s="3" t="s">
        <v>247</v>
      </c>
      <c r="B224" s="4" t="s">
        <v>246</v>
      </c>
      <c r="C224" s="5"/>
      <c r="D224" s="5"/>
      <c r="E224" s="5"/>
    </row>
    <row r="225" spans="1:5" ht="57" customHeight="1" x14ac:dyDescent="0.3">
      <c r="A225" s="3" t="s">
        <v>508</v>
      </c>
      <c r="B225" s="4" t="s">
        <v>133</v>
      </c>
      <c r="C225" s="5">
        <f>C226</f>
        <v>21502.699999999997</v>
      </c>
      <c r="D225" s="5">
        <f>D226</f>
        <v>19953.599999999999</v>
      </c>
      <c r="E225" s="5">
        <f>E226</f>
        <v>19953.599999999999</v>
      </c>
    </row>
    <row r="226" spans="1:5" ht="62.25" customHeight="1" x14ac:dyDescent="0.3">
      <c r="A226" s="3" t="s">
        <v>509</v>
      </c>
      <c r="B226" s="4" t="s">
        <v>134</v>
      </c>
      <c r="C226" s="5">
        <f>19953.6+254.5+1294.6</f>
        <v>21502.699999999997</v>
      </c>
      <c r="D226" s="5">
        <v>19953.599999999999</v>
      </c>
      <c r="E226" s="5">
        <v>19953.599999999999</v>
      </c>
    </row>
    <row r="227" spans="1:5" ht="35.25" customHeight="1" x14ac:dyDescent="0.3">
      <c r="A227" s="3" t="s">
        <v>228</v>
      </c>
      <c r="B227" s="4" t="s">
        <v>227</v>
      </c>
      <c r="C227" s="5">
        <f t="shared" ref="C227:E228" si="3">C228</f>
        <v>4274</v>
      </c>
      <c r="D227" s="5">
        <f t="shared" si="3"/>
        <v>0</v>
      </c>
      <c r="E227" s="5">
        <f t="shared" si="3"/>
        <v>0</v>
      </c>
    </row>
    <row r="228" spans="1:5" ht="56.25" customHeight="1" x14ac:dyDescent="0.3">
      <c r="A228" s="3" t="s">
        <v>521</v>
      </c>
      <c r="B228" s="4" t="s">
        <v>223</v>
      </c>
      <c r="C228" s="5">
        <f t="shared" si="3"/>
        <v>4274</v>
      </c>
      <c r="D228" s="5">
        <f t="shared" si="3"/>
        <v>0</v>
      </c>
      <c r="E228" s="5">
        <f t="shared" si="3"/>
        <v>0</v>
      </c>
    </row>
    <row r="229" spans="1:5" ht="137.25" customHeight="1" x14ac:dyDescent="0.3">
      <c r="A229" s="3" t="s">
        <v>522</v>
      </c>
      <c r="B229" s="4" t="s">
        <v>226</v>
      </c>
      <c r="C229" s="5">
        <v>4274</v>
      </c>
      <c r="D229" s="5">
        <v>0</v>
      </c>
      <c r="E229" s="5">
        <v>0</v>
      </c>
    </row>
    <row r="230" spans="1:5" s="27" customFormat="1" ht="34.9" customHeight="1" x14ac:dyDescent="0.35">
      <c r="A230" s="25" t="s">
        <v>75</v>
      </c>
      <c r="B230" s="26"/>
      <c r="C230" s="15">
        <f>C13+C119</f>
        <v>3203202.5</v>
      </c>
      <c r="D230" s="15">
        <f>D13+D119</f>
        <v>2566302.0999999996</v>
      </c>
      <c r="E230" s="15">
        <f>E13+E119</f>
        <v>2645682.6</v>
      </c>
    </row>
    <row r="231" spans="1:5" ht="18" customHeight="1" x14ac:dyDescent="0.3">
      <c r="C231" s="28"/>
      <c r="D231" s="28"/>
    </row>
    <row r="232" spans="1:5" ht="18" customHeight="1" x14ac:dyDescent="0.3">
      <c r="A232" s="29" t="s">
        <v>78</v>
      </c>
      <c r="B232" s="30"/>
      <c r="C232" s="31"/>
      <c r="D232" s="31"/>
      <c r="E232" s="31"/>
    </row>
    <row r="233" spans="1:5" ht="19.149999999999999" customHeight="1" x14ac:dyDescent="0.3">
      <c r="A233" s="29" t="s">
        <v>82</v>
      </c>
      <c r="B233" s="30"/>
      <c r="C233" s="30"/>
      <c r="E233" s="30" t="s">
        <v>145</v>
      </c>
    </row>
    <row r="234" spans="1:5" s="35" customFormat="1" ht="18" customHeight="1" x14ac:dyDescent="0.3">
      <c r="C234" s="38">
        <v>3049728</v>
      </c>
      <c r="D234" s="38">
        <v>2566302.1</v>
      </c>
      <c r="E234" s="39">
        <v>2645682.6</v>
      </c>
    </row>
    <row r="235" spans="1:5" s="35" customFormat="1" ht="18" customHeight="1" x14ac:dyDescent="0.3">
      <c r="C235" s="38">
        <f>C234-C230</f>
        <v>-153474.5</v>
      </c>
      <c r="D235" s="38">
        <f t="shared" ref="D235:E235" si="4">D234-D230</f>
        <v>0</v>
      </c>
      <c r="E235" s="38">
        <f t="shared" si="4"/>
        <v>0</v>
      </c>
    </row>
    <row r="236" spans="1:5" s="35" customFormat="1" ht="18" hidden="1" customHeight="1" x14ac:dyDescent="0.3">
      <c r="C236" s="43">
        <v>2599126.5</v>
      </c>
      <c r="D236" s="43">
        <v>2609400.2999999998</v>
      </c>
      <c r="E236" s="43">
        <v>2367733</v>
      </c>
    </row>
    <row r="237" spans="1:5" s="35" customFormat="1" ht="18" hidden="1" customHeight="1" x14ac:dyDescent="0.3">
      <c r="C237" s="43">
        <f>C230-C236</f>
        <v>604076</v>
      </c>
      <c r="D237" s="43">
        <f>D230-D236</f>
        <v>-43098.200000000186</v>
      </c>
      <c r="E237" s="43">
        <f>E230-E236</f>
        <v>277949.60000000009</v>
      </c>
    </row>
    <row r="238" spans="1:5" s="35" customFormat="1" ht="18" hidden="1" customHeight="1" x14ac:dyDescent="0.3">
      <c r="C238" s="36">
        <f>C237-C19-C39</f>
        <v>510983.30000000005</v>
      </c>
      <c r="D238" s="36">
        <f>D237-D19-D39</f>
        <v>-130715.50000000017</v>
      </c>
      <c r="E238" s="36">
        <f>E237-E19-E39</f>
        <v>186936.7000000001</v>
      </c>
    </row>
    <row r="239" spans="1:5" s="35" customFormat="1" ht="18" hidden="1" customHeight="1" x14ac:dyDescent="0.3">
      <c r="C239" s="42"/>
      <c r="D239" s="42"/>
      <c r="E239" s="42"/>
    </row>
    <row r="240" spans="1:5" s="35" customFormat="1" ht="18" hidden="1" customHeight="1" x14ac:dyDescent="0.3">
      <c r="C240" s="42"/>
      <c r="D240" s="42"/>
      <c r="E240" s="42"/>
    </row>
    <row r="241" spans="3:5" s="35" customFormat="1" ht="18" hidden="1" customHeight="1" x14ac:dyDescent="0.3">
      <c r="C241" s="34"/>
      <c r="D241" s="34"/>
    </row>
    <row r="242" spans="3:5" s="40" customFormat="1" ht="18" hidden="1" customHeight="1" x14ac:dyDescent="0.3">
      <c r="C242" s="41"/>
      <c r="D242" s="41"/>
    </row>
    <row r="243" spans="3:5" ht="18" hidden="1" customHeight="1" x14ac:dyDescent="0.3">
      <c r="C243" s="44">
        <f>C19+C39</f>
        <v>93092.7</v>
      </c>
      <c r="D243" s="44">
        <f>D19+D39</f>
        <v>87617.299999999988</v>
      </c>
      <c r="E243" s="44">
        <f>E19+E39</f>
        <v>91012.9</v>
      </c>
    </row>
    <row r="244" spans="3:5" ht="18" hidden="1" customHeight="1" x14ac:dyDescent="0.3"/>
  </sheetData>
  <mergeCells count="9">
    <mergeCell ref="B2:E2"/>
    <mergeCell ref="B3:E3"/>
    <mergeCell ref="B4:E4"/>
    <mergeCell ref="A7:E7"/>
    <mergeCell ref="A9:A11"/>
    <mergeCell ref="B9:B11"/>
    <mergeCell ref="C9:C11"/>
    <mergeCell ref="D9:D11"/>
    <mergeCell ref="E9:E11"/>
  </mergeCells>
  <pageMargins left="0" right="0" top="0" bottom="0" header="0.39370078740157483" footer="0.3937007874015748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Нулевое чтение</vt:lpstr>
      <vt:lpstr>Утверждение</vt:lpstr>
      <vt:lpstr>Поправка №1</vt:lpstr>
      <vt:lpstr>Поправка №2</vt:lpstr>
      <vt:lpstr>Поправка №3</vt:lpstr>
      <vt:lpstr>'Нулевое чтение'!Заголовки_для_печати</vt:lpstr>
      <vt:lpstr>'Поправка №1'!Заголовки_для_печати</vt:lpstr>
      <vt:lpstr>'Поправка №2'!Заголовки_для_печати</vt:lpstr>
      <vt:lpstr>'Поправка №3'!Заголовки_для_печати</vt:lpstr>
      <vt:lpstr>Утверждение!Заголовки_для_печати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rep:2.43.1.250</dc:description>
  <cp:lastModifiedBy>user</cp:lastModifiedBy>
  <cp:lastPrinted>2023-10-13T05:32:36Z</cp:lastPrinted>
  <dcterms:created xsi:type="dcterms:W3CDTF">2017-12-22T12:29:18Z</dcterms:created>
  <dcterms:modified xsi:type="dcterms:W3CDTF">2023-10-13T05:32:51Z</dcterms:modified>
</cp:coreProperties>
</file>