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4150" windowHeight="11580" activeTab="3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</sheets>
  <externalReferences>
    <externalReference r:id="rId5"/>
  </externalReferences>
  <definedNames>
    <definedName name="_1_Excel_BuiltIn_Print_Titles_1" localSheetId="2">#REF!</definedName>
    <definedName name="_1_Excel_BuiltIn_Print_Titles_1" localSheetId="3">#REF!</definedName>
    <definedName name="_1_Excel_BuiltIn_Print_Titles_1" localSheetId="1">#REF!</definedName>
    <definedName name="_1_Excel_BuiltIn_Print_Titles_1">#REF!</definedName>
    <definedName name="_2Excel_BuiltIn_Print_Titles_1" localSheetId="2">#REF!</definedName>
    <definedName name="_2Excel_BuiltIn_Print_Titles_1" localSheetId="3">#REF!</definedName>
    <definedName name="_2Excel_BuiltIn_Print_Titles_1" localSheetId="1">#REF!</definedName>
    <definedName name="_2Excel_BuiltIn_Print_Titles_1">#REF!</definedName>
    <definedName name="_xlnm._FilterDatabase" localSheetId="2" hidden="1">'Поправка №1'!$A$9:$K$14</definedName>
    <definedName name="_xlnm._FilterDatabase" localSheetId="3" hidden="1">'Поправка №2'!$A$9:$K$14</definedName>
    <definedName name="_xlnm._FilterDatabase" localSheetId="1" hidden="1">Утверждение!$A$9:$K$13</definedName>
    <definedName name="Excel_BuiltIn_Print_Area_1" localSheetId="2">#REF!</definedName>
    <definedName name="Excel_BuiltIn_Print_Area_1" localSheetId="3">#REF!</definedName>
    <definedName name="Excel_BuiltIn_Print_Area_1" localSheetId="1">#REF!</definedName>
    <definedName name="Excel_BuiltIn_Print_Area_1">#REF!</definedName>
    <definedName name="Excel_BuiltIn_Print_Area_2" localSheetId="2">#REF!</definedName>
    <definedName name="Excel_BuiltIn_Print_Area_2" localSheetId="3">#REF!</definedName>
    <definedName name="Excel_BuiltIn_Print_Area_2" localSheetId="1">#REF!</definedName>
    <definedName name="Excel_BuiltIn_Print_Area_2">#REF!</definedName>
    <definedName name="Excel_BuiltIn_Print_Titles" localSheetId="2">#REF!</definedName>
    <definedName name="Excel_BuiltIn_Print_Titles" localSheetId="3">#REF!</definedName>
    <definedName name="Excel_BuiltIn_Print_Titles" localSheetId="1">#REF!</definedName>
    <definedName name="Excel_BuiltIn_Print_Titles">#REF!</definedName>
    <definedName name="Excel_BuiltIn_Print_Titles_1" localSheetId="2">#REF!</definedName>
    <definedName name="Excel_BuiltIn_Print_Titles_1" localSheetId="3">#REF!</definedName>
    <definedName name="Excel_BuiltIn_Print_Titles_1" localSheetId="1">#REF!</definedName>
    <definedName name="Excel_BuiltIn_Print_Titles_1">#REF!</definedName>
    <definedName name="Excel_BuiltIn_Print_Titles_1_1" localSheetId="2">#REF!</definedName>
    <definedName name="Excel_BuiltIn_Print_Titles_1_1" localSheetId="3">#REF!</definedName>
    <definedName name="Excel_BuiltIn_Print_Titles_1_1" localSheetId="1">#REF!</definedName>
    <definedName name="Excel_BuiltIn_Print_Titles_1_1">#REF!</definedName>
    <definedName name="title">'[1]Огл. Графиков'!$B$2:$B$31</definedName>
    <definedName name="а1" localSheetId="0">#REF!</definedName>
    <definedName name="а1" localSheetId="2">#REF!</definedName>
    <definedName name="а1" localSheetId="3">#REF!</definedName>
    <definedName name="а1" localSheetId="1">#REF!</definedName>
    <definedName name="а1">#REF!</definedName>
    <definedName name="Вып_ОФ_с_пц">[1]рабочий!$Y$202:$AP$224</definedName>
    <definedName name="Вып_с_новых_ОФ">[1]рабочий!$Y$277:$AP$299</definedName>
    <definedName name="График">"Диагр. 4"</definedName>
    <definedName name="Дефл_ц_пред_год">'[1]Текущие цены'!$AT$36:$BK$58</definedName>
    <definedName name="Дефлятор_годовой">'[1]Текущие цены'!$Y$4:$AP$27</definedName>
    <definedName name="Дефлятор_цепной">'[1]Текущие цены'!$Y$36:$AP$58</definedName>
    <definedName name="_xlnm.Print_Titles" localSheetId="0">'Нулевое чтение'!$7:$9</definedName>
    <definedName name="_xlnm.Print_Titles" localSheetId="2">'Поправка №1'!$7:$9</definedName>
    <definedName name="_xlnm.Print_Titles" localSheetId="3">'Поправка №2'!$7:$9</definedName>
    <definedName name="_xlnm.Print_Titles" localSheetId="1">Утверждение!$7:$9</definedName>
    <definedName name="лист123" localSheetId="0">#REF!</definedName>
    <definedName name="лист123" localSheetId="2">#REF!</definedName>
    <definedName name="лист123" localSheetId="3">#REF!</definedName>
    <definedName name="лист123" localSheetId="1">#REF!</definedName>
    <definedName name="лист123">#REF!</definedName>
    <definedName name="новые_ОФ_2003">[1]рабочий!$F$305:$W$327</definedName>
    <definedName name="новые_ОФ_2004">[1]рабочий!$F$335:$W$357</definedName>
    <definedName name="новые_ОФ_а_всего">[1]рабочий!$F$767:$V$789</definedName>
    <definedName name="новые_ОФ_всего">[1]рабочий!$F$1331:$V$1353</definedName>
    <definedName name="новые_ОФ_п_всего">[1]рабочий!$F$1293:$V$1315</definedName>
    <definedName name="окраска_05">[1]окраска!$C$7:$Z$30</definedName>
    <definedName name="окраска_06">[1]окраска!$C$35:$Z$58</definedName>
    <definedName name="окраска_07">[1]окраска!$C$63:$Z$86</definedName>
    <definedName name="окраска_08">[1]окраска!$C$91:$Z$114</definedName>
    <definedName name="окраска_09">[1]окраска!$C$119:$Z$142</definedName>
    <definedName name="окраска_10">[1]окраска!$C$147:$Z$170</definedName>
    <definedName name="окраска_11">[1]окраска!$C$175:$Z$198</definedName>
    <definedName name="окраска_12">[1]окраска!$C$203:$Z$226</definedName>
    <definedName name="окраска_13">[1]окраска!$C$231:$Z$254</definedName>
    <definedName name="окраска_14">[1]окраска!$C$259:$Z$282</definedName>
    <definedName name="окраска_15">[1]окраска!$C$287:$Z$310</definedName>
    <definedName name="Отчёт_о_затратах_на_ликвидацию_по_техническим_работам__4_кв__1998__Ожидающие_сокращения_Таблица" localSheetId="2">#REF!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 localSheetId="1">#REF!</definedName>
    <definedName name="Отчёт_о_затратах_на_ликвидацию_по_техническим_работам__4_кв__1998__Ожидающие_сокращения_Таблица">#REF!</definedName>
    <definedName name="ОФ_а_с_пц">[1]рабочий!$CI$121:$CY$143</definedName>
    <definedName name="Прогноз_Вып_пц">[1]рабочий!$Y$240:$AP$262</definedName>
    <definedName name="фо_а_н_пц">[1]рабочий!$AR$240:$BI$263</definedName>
    <definedName name="фо_а_с_пц">[1]рабочий!$AS$202:$BI$224</definedName>
    <definedName name="фо_н_03">[1]рабочий!$X$305:$X$327</definedName>
    <definedName name="фо_н_04">[1]рабочий!$X$335:$X$357</definedName>
  </definedNames>
  <calcPr calcId="144525"/>
</workbook>
</file>

<file path=xl/calcChain.xml><?xml version="1.0" encoding="utf-8"?>
<calcChain xmlns="http://schemas.openxmlformats.org/spreadsheetml/2006/main">
  <c r="C58" i="4" l="1"/>
  <c r="C41" i="4"/>
  <c r="C33" i="4"/>
  <c r="H104" i="4" l="1"/>
  <c r="G103" i="4"/>
  <c r="F103" i="4"/>
  <c r="E103" i="4"/>
  <c r="D103" i="4"/>
  <c r="C103" i="4"/>
  <c r="G87" i="4"/>
  <c r="C87" i="4"/>
  <c r="C86" i="4" s="1"/>
  <c r="G86" i="4"/>
  <c r="F86" i="4"/>
  <c r="E86" i="4"/>
  <c r="D86" i="4"/>
  <c r="B86" i="4"/>
  <c r="G78" i="4"/>
  <c r="F78" i="4"/>
  <c r="E78" i="4"/>
  <c r="D78" i="4"/>
  <c r="C78" i="4"/>
  <c r="B78" i="4"/>
  <c r="G71" i="4"/>
  <c r="F71" i="4"/>
  <c r="E71" i="4"/>
  <c r="D71" i="4"/>
  <c r="C71" i="4"/>
  <c r="B71" i="4"/>
  <c r="G64" i="4"/>
  <c r="F64" i="4"/>
  <c r="E64" i="4"/>
  <c r="D64" i="4"/>
  <c r="C64" i="4"/>
  <c r="B64" i="4"/>
  <c r="G56" i="4"/>
  <c r="F56" i="4"/>
  <c r="E56" i="4"/>
  <c r="D56" i="4"/>
  <c r="C56" i="4"/>
  <c r="B56" i="4"/>
  <c r="G49" i="4"/>
  <c r="F49" i="4"/>
  <c r="E49" i="4"/>
  <c r="D49" i="4"/>
  <c r="C49" i="4"/>
  <c r="B49" i="4"/>
  <c r="G39" i="4"/>
  <c r="F39" i="4"/>
  <c r="E39" i="4"/>
  <c r="D39" i="4"/>
  <c r="C39" i="4"/>
  <c r="B39" i="4"/>
  <c r="G31" i="4"/>
  <c r="F31" i="4"/>
  <c r="E31" i="4"/>
  <c r="D31" i="4"/>
  <c r="C31" i="4"/>
  <c r="B31" i="4"/>
  <c r="G25" i="4"/>
  <c r="F25" i="4"/>
  <c r="E25" i="4"/>
  <c r="D25" i="4"/>
  <c r="C25" i="4"/>
  <c r="B25" i="4"/>
  <c r="G17" i="4"/>
  <c r="F17" i="4"/>
  <c r="E17" i="4"/>
  <c r="D17" i="4"/>
  <c r="C17" i="4"/>
  <c r="B17" i="4"/>
  <c r="G10" i="4"/>
  <c r="G95" i="4" s="1"/>
  <c r="F10" i="4"/>
  <c r="F95" i="4" s="1"/>
  <c r="E10" i="4"/>
  <c r="E95" i="4" s="1"/>
  <c r="D10" i="4"/>
  <c r="D95" i="4" s="1"/>
  <c r="C10" i="4"/>
  <c r="B10" i="4"/>
  <c r="B95" i="4" s="1"/>
  <c r="C95" i="4" l="1"/>
  <c r="C87" i="3"/>
  <c r="H104" i="3" l="1"/>
  <c r="G103" i="3"/>
  <c r="F103" i="3"/>
  <c r="E103" i="3"/>
  <c r="D103" i="3"/>
  <c r="C103" i="3"/>
  <c r="G87" i="3"/>
  <c r="G86" i="3" s="1"/>
  <c r="F86" i="3"/>
  <c r="E86" i="3"/>
  <c r="D86" i="3"/>
  <c r="C86" i="3"/>
  <c r="B86" i="3"/>
  <c r="G78" i="3"/>
  <c r="F78" i="3"/>
  <c r="E78" i="3"/>
  <c r="D78" i="3"/>
  <c r="C78" i="3"/>
  <c r="B78" i="3"/>
  <c r="G71" i="3"/>
  <c r="F71" i="3"/>
  <c r="E71" i="3"/>
  <c r="D71" i="3"/>
  <c r="C71" i="3"/>
  <c r="B71" i="3"/>
  <c r="G64" i="3"/>
  <c r="F64" i="3"/>
  <c r="E64" i="3"/>
  <c r="D64" i="3"/>
  <c r="C64" i="3"/>
  <c r="B64" i="3"/>
  <c r="G56" i="3"/>
  <c r="F56" i="3"/>
  <c r="E56" i="3"/>
  <c r="D56" i="3"/>
  <c r="C56" i="3"/>
  <c r="B56" i="3"/>
  <c r="G49" i="3"/>
  <c r="F49" i="3"/>
  <c r="E49" i="3"/>
  <c r="D49" i="3"/>
  <c r="C49" i="3"/>
  <c r="B49" i="3"/>
  <c r="G39" i="3"/>
  <c r="F39" i="3"/>
  <c r="E39" i="3"/>
  <c r="D39" i="3"/>
  <c r="C39" i="3"/>
  <c r="B39" i="3"/>
  <c r="G31" i="3"/>
  <c r="F31" i="3"/>
  <c r="E31" i="3"/>
  <c r="D31" i="3"/>
  <c r="C31" i="3"/>
  <c r="B31" i="3"/>
  <c r="G25" i="3"/>
  <c r="F25" i="3"/>
  <c r="E25" i="3"/>
  <c r="D25" i="3"/>
  <c r="C25" i="3"/>
  <c r="B25" i="3"/>
  <c r="G17" i="3"/>
  <c r="F17" i="3"/>
  <c r="E17" i="3"/>
  <c r="D17" i="3"/>
  <c r="C17" i="3"/>
  <c r="B17" i="3"/>
  <c r="G10" i="3"/>
  <c r="G95" i="3" s="1"/>
  <c r="F10" i="3"/>
  <c r="F95" i="3" s="1"/>
  <c r="E10" i="3"/>
  <c r="E95" i="3" s="1"/>
  <c r="D10" i="3"/>
  <c r="D95" i="3" s="1"/>
  <c r="C10" i="3"/>
  <c r="C95" i="3" s="1"/>
  <c r="B10" i="3"/>
  <c r="B95" i="3" s="1"/>
  <c r="H103" i="2" l="1"/>
  <c r="D102" i="2" l="1"/>
  <c r="E102" i="2"/>
  <c r="F102" i="2"/>
  <c r="G102" i="2"/>
  <c r="C102" i="2"/>
  <c r="G86" i="2" l="1"/>
  <c r="G85" i="2" s="1"/>
  <c r="F85" i="2"/>
  <c r="E85" i="2"/>
  <c r="D85" i="2"/>
  <c r="C85" i="2"/>
  <c r="B85" i="2"/>
  <c r="E77" i="2"/>
  <c r="C77" i="2"/>
  <c r="G77" i="2"/>
  <c r="F77" i="2"/>
  <c r="D77" i="2"/>
  <c r="B77" i="2"/>
  <c r="G70" i="2"/>
  <c r="C70" i="2"/>
  <c r="F70" i="2"/>
  <c r="E70" i="2"/>
  <c r="D70" i="2"/>
  <c r="B70" i="2"/>
  <c r="E63" i="2"/>
  <c r="C63" i="2"/>
  <c r="G63" i="2"/>
  <c r="F63" i="2"/>
  <c r="D63" i="2"/>
  <c r="B63" i="2"/>
  <c r="G55" i="2"/>
  <c r="C55" i="2"/>
  <c r="F55" i="2"/>
  <c r="E55" i="2"/>
  <c r="D55" i="2"/>
  <c r="B55" i="2"/>
  <c r="E48" i="2"/>
  <c r="C48" i="2"/>
  <c r="G48" i="2"/>
  <c r="F48" i="2"/>
  <c r="D48" i="2"/>
  <c r="B48" i="2"/>
  <c r="G38" i="2"/>
  <c r="C38" i="2"/>
  <c r="F38" i="2"/>
  <c r="E38" i="2"/>
  <c r="D38" i="2"/>
  <c r="B38" i="2"/>
  <c r="E30" i="2"/>
  <c r="C30" i="2"/>
  <c r="G30" i="2"/>
  <c r="F30" i="2"/>
  <c r="D30" i="2"/>
  <c r="B30" i="2"/>
  <c r="G24" i="2"/>
  <c r="C24" i="2"/>
  <c r="F24" i="2"/>
  <c r="E24" i="2"/>
  <c r="D24" i="2"/>
  <c r="B24" i="2"/>
  <c r="E16" i="2"/>
  <c r="C16" i="2"/>
  <c r="G16" i="2"/>
  <c r="F16" i="2"/>
  <c r="D16" i="2"/>
  <c r="B16" i="2"/>
  <c r="G10" i="2"/>
  <c r="C10" i="2"/>
  <c r="F10" i="2"/>
  <c r="E10" i="2"/>
  <c r="D10" i="2"/>
  <c r="B10" i="2"/>
  <c r="D94" i="2" l="1"/>
  <c r="G94" i="2"/>
  <c r="B94" i="2"/>
  <c r="F94" i="2"/>
  <c r="E94" i="2"/>
  <c r="C94" i="2"/>
  <c r="E124" i="1"/>
  <c r="G124" i="1"/>
  <c r="G132" i="1" s="1"/>
  <c r="E125" i="1"/>
  <c r="B126" i="1"/>
  <c r="D126" i="1"/>
  <c r="C125" i="1"/>
  <c r="C124" i="1"/>
  <c r="C132" i="1" s="1"/>
  <c r="E132" i="1" l="1"/>
  <c r="F126" i="1"/>
  <c r="G125" i="1" l="1"/>
  <c r="F118" i="1" l="1"/>
  <c r="D118" i="1"/>
  <c r="B118" i="1"/>
  <c r="F117" i="1"/>
  <c r="D117" i="1"/>
  <c r="B117" i="1"/>
  <c r="F116" i="1"/>
  <c r="D116" i="1"/>
  <c r="B116" i="1"/>
  <c r="G101" i="1"/>
  <c r="E101" i="1"/>
  <c r="C101" i="1"/>
  <c r="G97" i="1"/>
  <c r="E116" i="1"/>
  <c r="F96" i="1"/>
  <c r="D96" i="1"/>
  <c r="B96" i="1"/>
  <c r="G93" i="1"/>
  <c r="E93" i="1"/>
  <c r="C93" i="1"/>
  <c r="F88" i="1"/>
  <c r="D88" i="1"/>
  <c r="B88" i="1"/>
  <c r="G85" i="1"/>
  <c r="E85" i="1"/>
  <c r="C85" i="1"/>
  <c r="F81" i="1"/>
  <c r="D81" i="1"/>
  <c r="B81" i="1"/>
  <c r="G78" i="1"/>
  <c r="E78" i="1"/>
  <c r="C78" i="1"/>
  <c r="F74" i="1"/>
  <c r="D74" i="1"/>
  <c r="B74" i="1"/>
  <c r="G71" i="1"/>
  <c r="E71" i="1"/>
  <c r="C71" i="1"/>
  <c r="F63" i="1"/>
  <c r="D63" i="1"/>
  <c r="B63" i="1"/>
  <c r="G60" i="1"/>
  <c r="E60" i="1"/>
  <c r="C60" i="1"/>
  <c r="F56" i="1"/>
  <c r="D56" i="1"/>
  <c r="B56" i="1"/>
  <c r="G53" i="1"/>
  <c r="E53" i="1"/>
  <c r="C53" i="1"/>
  <c r="C116" i="1"/>
  <c r="F46" i="1"/>
  <c r="D46" i="1"/>
  <c r="B46" i="1"/>
  <c r="G43" i="1"/>
  <c r="E43" i="1"/>
  <c r="C43" i="1"/>
  <c r="F37" i="1"/>
  <c r="D37" i="1"/>
  <c r="B37" i="1"/>
  <c r="G34" i="1"/>
  <c r="E34" i="1"/>
  <c r="C34" i="1"/>
  <c r="F29" i="1"/>
  <c r="D29" i="1"/>
  <c r="B29" i="1"/>
  <c r="G26" i="1"/>
  <c r="E26" i="1"/>
  <c r="C26" i="1"/>
  <c r="F18" i="1"/>
  <c r="D18" i="1"/>
  <c r="B18" i="1"/>
  <c r="G15" i="1"/>
  <c r="E15" i="1"/>
  <c r="C15" i="1"/>
  <c r="F10" i="1"/>
  <c r="D10" i="1"/>
  <c r="B10" i="1"/>
  <c r="G88" i="1" l="1"/>
  <c r="G74" i="1"/>
  <c r="C118" i="1"/>
  <c r="G18" i="1"/>
  <c r="E29" i="1"/>
  <c r="C37" i="1"/>
  <c r="E56" i="1"/>
  <c r="C63" i="1"/>
  <c r="G56" i="1"/>
  <c r="E63" i="1"/>
  <c r="C74" i="1"/>
  <c r="E81" i="1"/>
  <c r="C46" i="1"/>
  <c r="D105" i="1"/>
  <c r="G10" i="1"/>
  <c r="E18" i="1"/>
  <c r="C29" i="1"/>
  <c r="C81" i="1"/>
  <c r="G81" i="1"/>
  <c r="E118" i="1"/>
  <c r="F105" i="1"/>
  <c r="G63" i="1"/>
  <c r="G118" i="1"/>
  <c r="C88" i="1"/>
  <c r="C117" i="1"/>
  <c r="G29" i="1"/>
  <c r="B105" i="1"/>
  <c r="E117" i="1"/>
  <c r="C18" i="1"/>
  <c r="G37" i="1"/>
  <c r="G46" i="1"/>
  <c r="C56" i="1"/>
  <c r="E74" i="1"/>
  <c r="E88" i="1"/>
  <c r="G96" i="1"/>
  <c r="E37" i="1"/>
  <c r="C96" i="1"/>
  <c r="G116" i="1"/>
  <c r="C10" i="1"/>
  <c r="E10" i="1"/>
  <c r="E46" i="1"/>
  <c r="G117" i="1"/>
  <c r="E96" i="1"/>
  <c r="C105" i="1" l="1"/>
  <c r="G105" i="1"/>
  <c r="E105" i="1"/>
</calcChain>
</file>

<file path=xl/sharedStrings.xml><?xml version="1.0" encoding="utf-8"?>
<sst xmlns="http://schemas.openxmlformats.org/spreadsheetml/2006/main" count="351" uniqueCount="76">
  <si>
    <t>к решению Собрания депутатов Октябрьского района</t>
  </si>
  <si>
    <t>(тыс. рублей)</t>
  </si>
  <si>
    <t>Наименование</t>
  </si>
  <si>
    <t>2023 год</t>
  </si>
  <si>
    <t>2024 год</t>
  </si>
  <si>
    <t>За счет средств федерального и областного бюджетов</t>
  </si>
  <si>
    <t>За счет средств бюджета Октябрьского района</t>
  </si>
  <si>
    <t>Алексеевское сельское поселение</t>
  </si>
  <si>
    <t>Ремонт и содержание автомобильных дорог общего пользования местного значения</t>
  </si>
  <si>
    <t>Решение вопросов гражданской обороны и ликвидация последствий чрезвычайных ситуаций</t>
  </si>
  <si>
    <t>Расходы на осуществление полномочий по решению вопросов местного значения в сфере архитектуры и градостроительства</t>
  </si>
  <si>
    <t>Артемовское сельское поселение</t>
  </si>
  <si>
    <t>Бессергеневское сельское поселение</t>
  </si>
  <si>
    <t>Керчикское сельское поселение</t>
  </si>
  <si>
    <t>Коммунарское сельское поселение</t>
  </si>
  <si>
    <t>Краснокутское сельское поселение</t>
  </si>
  <si>
    <t>Краснолучское сельское поселение</t>
  </si>
  <si>
    <t>Красюковское сельское поселение</t>
  </si>
  <si>
    <t>Кривянское сельское поселение</t>
  </si>
  <si>
    <t>Мокрологское сельское поселение</t>
  </si>
  <si>
    <t>Персиановское сельское поселение</t>
  </si>
  <si>
    <t>Ремонт дороги п. Казачьи Лагери, ул. Дорожная Персиановского сельского поселения</t>
  </si>
  <si>
    <t>Итого по поселениям:</t>
  </si>
  <si>
    <t>Заместитель главы Администрации
Октябрьского района – начальник ФЭУ</t>
  </si>
  <si>
    <t>Т. В. Юшковская</t>
  </si>
  <si>
    <t>04 09</t>
  </si>
  <si>
    <t>03 09</t>
  </si>
  <si>
    <t>01 04</t>
  </si>
  <si>
    <t>"О бюджете Октябрьского района на 2023 год и на плановый период 2024 и 2025 годов"</t>
  </si>
  <si>
    <t>Иные межбюджетные трансферты, передаваемые бюджетам сельских поселений из бюджета Октябрьского района на осуществление части полномочий по решению вопросов местного значения в соответствии с заключенными соглашениями на 2023 год и на плановый период 2024 и 2025 годов</t>
  </si>
  <si>
    <t>2025 год</t>
  </si>
  <si>
    <t>Ремонт дороги по пер. Коминтерна, х.Керчие-Савров Октябрьского района Ростовской области</t>
  </si>
  <si>
    <t>Ремонт автодороги по пер. Октябрьский в п. Верхнегрушевский  Октябрьского района Ростовской области</t>
  </si>
  <si>
    <t>Ремонт автодороги по пер.Центральный в п.Нижнедонской Октябрьского района Ростовской области</t>
  </si>
  <si>
    <t>Ремонт  ул. Кадамовской п.Персиановский Октябрьского района Ростовской области</t>
  </si>
  <si>
    <t>Ремонт автомобильной дороги по ул.Средняя с.Алексеевка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</si>
  <si>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</si>
  <si>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ул.Комсомольская, х.Киреевка Октябрьского района Ростовской области</t>
  </si>
  <si>
    <t>Ремонт дороги по ул.Гагарина, п.Новокадамово  Октябрьского района Ростовской области</t>
  </si>
  <si>
    <t>ремонт дороги по ул.Северная, п.Новокадамово Октябрьского района Ростовской области</t>
  </si>
  <si>
    <t>Ремонт автомобильной дороги по ул.Семисохина в ст.Бессергеневская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</si>
  <si>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</si>
  <si>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</si>
  <si>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</si>
  <si>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</si>
  <si>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</si>
  <si>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</si>
  <si>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</si>
  <si>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</si>
  <si>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</si>
  <si>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</si>
  <si>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</si>
  <si>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>ремонт автодороги по ул. Западная п. Новокадамово Октябрьского района Ростовской области</t>
  </si>
  <si>
    <t>Ремонт автодороги по ул. Школьная х. Маркин Октябрьского района Ростовской области</t>
  </si>
  <si>
    <t>Ремонт автодороги по ул. Ленина п. Верхнегрушевский Октябрьского района Ростовской области</t>
  </si>
  <si>
    <t>Ремонт автодороги по ул. Райниса п. Качкан Октябрьского района Ростовской области</t>
  </si>
  <si>
    <t>Ремонт дороги ул. Ленина п. Нижнедонской Октябрьского района Ростовской области</t>
  </si>
  <si>
    <t>Ремонт дороги ул. Школьная п. Залужный Октябрьского района Ростовской области</t>
  </si>
  <si>
    <t xml:space="preserve">местный </t>
  </si>
  <si>
    <t>мест.соф.</t>
  </si>
  <si>
    <t>обл.соф.</t>
  </si>
  <si>
    <t>МКУ ДС И ЖКХ ремонт и содержание дорог</t>
  </si>
  <si>
    <t>МКУ ДС и ЖКХ налог на имущество</t>
  </si>
  <si>
    <t xml:space="preserve">Ремонт Автомобильной дороги общего пользования местного значения "Подъезд от а/д "г. Новочеркасск (хотунок) - п. Багаевский" к х. Калинин </t>
  </si>
  <si>
    <t>Ремонт дороги Подъезд от а/д г. Шахты - с. Раздорская а/д "г. Шахты - г. Цимлянск" к п. Нижнедонской</t>
  </si>
  <si>
    <t>от __.__.2022 №___</t>
  </si>
  <si>
    <t>Ремонт автомобильной дороги по ул. 40 лет Победы в ст. Кривянская Октябрьского района Ростовской области</t>
  </si>
  <si>
    <t>Протяженность дорог 2023 год (метры)</t>
  </si>
  <si>
    <t>Приложение 12</t>
  </si>
  <si>
    <t>Приложение 8</t>
  </si>
  <si>
    <t>от __.__.2023 №___</t>
  </si>
  <si>
    <t>Ремонт дороги с твердым покрытием по ул.Бондаревского в с. Алексеевка Октябрьского района Ростовской области</t>
  </si>
  <si>
    <t>Ремонт дороги с твердым покрытием по ул. Западная п. Новокадамово Октябрьского района Ростовской области</t>
  </si>
  <si>
    <t>Ремонт автодороги с твердым покрытием по ул. Райниса п. Качкан Октябрьского района Ростовской области</t>
  </si>
  <si>
    <t>Ремонт дороги по пер. Коминтерна, х.Керчик-Савров Октябрьского района Ростовской области</t>
  </si>
  <si>
    <t xml:space="preserve">Ремонт  автомобильной дороги по ул. Кадамовская п.Персиановский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</si>
</sst>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_-* #,##0.00000_р_._-;\-* #,##0.00000_р_._-;_-* &quot;-&quot;?????_р_.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_р_._-;\-* #,##0.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0%;\(0%\)"/>
    <numFmt numFmtId="177" formatCode="\ \ @"/>
    <numFmt numFmtId="178" formatCode="\ \ \ \ @"/>
    <numFmt numFmtId="179" formatCode="_-* #,##0_р_._-;\-* #,##0_р_._-;_-* &quot;-&quot;_р_._-;_-@_-"/>
    <numFmt numFmtId="180" formatCode="_(* #,##0.00_);_(* \(#,##0.00\);_(* &quot;-&quot;??_);_(@_)"/>
    <numFmt numFmtId="181" formatCode="_-* #,##0.00\ _р_._-;\-* #,##0.00\ _р_._-;_-* &quot;-&quot;??\ _р_._-;_-@_-"/>
    <numFmt numFmtId="182" formatCode="_-* #,##0.00_р_._-;\-* #,##0.00_р_._-;_-* \-??_р_._-;_-@_-"/>
    <numFmt numFmtId="183" formatCode="#,##0.00_ ;\-#,##0.00\ "/>
  </numFmts>
  <fonts count="8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</font>
    <font>
      <sz val="12"/>
      <color rgb="FFFA7D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2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2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165" fontId="6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33" borderId="15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34" borderId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6" fillId="45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6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6" borderId="0" applyNumberFormat="0" applyBorder="0" applyAlignment="0" applyProtection="0"/>
    <xf numFmtId="0" fontId="16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3" borderId="0" applyNumberFormat="0" applyBorder="0" applyAlignment="0" applyProtection="0"/>
    <xf numFmtId="0" fontId="16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6" borderId="0" applyNumberFormat="0" applyBorder="0" applyAlignment="0" applyProtection="0"/>
    <xf numFmtId="0" fontId="18" fillId="61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9" fillId="53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8" borderId="0" applyNumberFormat="0" applyBorder="0" applyAlignment="0" applyProtection="0"/>
    <xf numFmtId="0" fontId="19" fillId="69" borderId="0" applyNumberFormat="0" applyBorder="0" applyAlignment="0" applyProtection="0"/>
    <xf numFmtId="0" fontId="16" fillId="46" borderId="0" applyNumberFormat="0" applyBorder="0" applyAlignment="0" applyProtection="0"/>
    <xf numFmtId="0" fontId="18" fillId="61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9" borderId="0" applyNumberFormat="0" applyBorder="0" applyAlignment="0" applyProtection="0"/>
    <xf numFmtId="0" fontId="18" fillId="53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9" fillId="53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70" borderId="0" applyNumberFormat="0" applyBorder="0" applyAlignment="0" applyProtection="0"/>
    <xf numFmtId="0" fontId="16" fillId="47" borderId="0" applyNumberFormat="0" applyBorder="0" applyAlignment="0" applyProtection="0"/>
    <xf numFmtId="0" fontId="18" fillId="50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52" borderId="0" applyNumberFormat="0" applyBorder="0" applyAlignment="0" applyProtection="0"/>
    <xf numFmtId="0" fontId="19" fillId="52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9" fillId="55" borderId="0" applyNumberFormat="0" applyBorder="0" applyAlignment="0" applyProtection="0"/>
    <xf numFmtId="0" fontId="16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60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9" fillId="73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4" borderId="0" applyNumberFormat="0" applyBorder="0" applyAlignment="0" applyProtection="0"/>
    <xf numFmtId="0" fontId="19" fillId="75" borderId="0" applyNumberFormat="0" applyBorder="0" applyAlignment="0" applyProtection="0"/>
    <xf numFmtId="0" fontId="20" fillId="0" borderId="0"/>
    <xf numFmtId="49" fontId="14" fillId="37" borderId="13">
      <alignment horizontal="left" vertical="top"/>
      <protection locked="0"/>
    </xf>
    <xf numFmtId="49" fontId="14" fillId="37" borderId="13">
      <alignment horizontal="left" vertical="top"/>
      <protection locked="0"/>
    </xf>
    <xf numFmtId="49" fontId="14" fillId="0" borderId="13">
      <alignment horizontal="left" vertical="top"/>
      <protection locked="0"/>
    </xf>
    <xf numFmtId="49" fontId="14" fillId="0" borderId="13">
      <alignment horizontal="left" vertical="top"/>
      <protection locked="0"/>
    </xf>
    <xf numFmtId="49" fontId="14" fillId="76" borderId="13">
      <alignment horizontal="left" vertical="top"/>
      <protection locked="0"/>
    </xf>
    <xf numFmtId="49" fontId="14" fillId="76" borderId="13">
      <alignment horizontal="left" vertical="top"/>
      <protection locked="0"/>
    </xf>
    <xf numFmtId="0" fontId="14" fillId="0" borderId="0">
      <alignment horizontal="left" vertical="top" wrapText="1"/>
    </xf>
    <xf numFmtId="0" fontId="21" fillId="0" borderId="16">
      <alignment horizontal="left" vertical="top" wrapText="1"/>
    </xf>
    <xf numFmtId="49" fontId="20" fillId="0" borderId="0">
      <alignment horizontal="left" vertical="top" wrapText="1"/>
      <protection locked="0"/>
    </xf>
    <xf numFmtId="0" fontId="22" fillId="0" borderId="0">
      <alignment horizontal="left" vertical="top" wrapText="1"/>
    </xf>
    <xf numFmtId="49" fontId="20" fillId="0" borderId="13">
      <alignment horizontal="center" vertical="top" wrapText="1"/>
      <protection locked="0"/>
    </xf>
    <xf numFmtId="49" fontId="20" fillId="0" borderId="13">
      <alignment horizontal="center" vertical="top" wrapText="1"/>
      <protection locked="0"/>
    </xf>
    <xf numFmtId="49" fontId="14" fillId="0" borderId="0">
      <alignment horizontal="right" vertical="top"/>
      <protection locked="0"/>
    </xf>
    <xf numFmtId="49" fontId="14" fillId="37" borderId="13">
      <alignment horizontal="right" vertical="top"/>
      <protection locked="0"/>
    </xf>
    <xf numFmtId="49" fontId="14" fillId="37" borderId="13">
      <alignment horizontal="right" vertical="top"/>
      <protection locked="0"/>
    </xf>
    <xf numFmtId="0" fontId="14" fillId="37" borderId="13">
      <alignment horizontal="right" vertical="top"/>
      <protection locked="0"/>
    </xf>
    <xf numFmtId="0" fontId="14" fillId="37" borderId="13">
      <alignment horizontal="right" vertical="top"/>
      <protection locked="0"/>
    </xf>
    <xf numFmtId="49" fontId="14" fillId="0" borderId="13">
      <alignment horizontal="right" vertical="top"/>
      <protection locked="0"/>
    </xf>
    <xf numFmtId="49" fontId="14" fillId="0" borderId="13">
      <alignment horizontal="right" vertical="top"/>
      <protection locked="0"/>
    </xf>
    <xf numFmtId="0" fontId="14" fillId="0" borderId="13">
      <alignment horizontal="right" vertical="top"/>
      <protection locked="0"/>
    </xf>
    <xf numFmtId="0" fontId="14" fillId="0" borderId="13">
      <alignment horizontal="right" vertical="top"/>
      <protection locked="0"/>
    </xf>
    <xf numFmtId="49" fontId="14" fillId="76" borderId="13">
      <alignment horizontal="right" vertical="top"/>
      <protection locked="0"/>
    </xf>
    <xf numFmtId="49" fontId="14" fillId="76" borderId="13">
      <alignment horizontal="right" vertical="top"/>
      <protection locked="0"/>
    </xf>
    <xf numFmtId="0" fontId="14" fillId="76" borderId="13">
      <alignment horizontal="right" vertical="top"/>
      <protection locked="0"/>
    </xf>
    <xf numFmtId="0" fontId="14" fillId="76" borderId="13">
      <alignment horizontal="right" vertical="top"/>
      <protection locked="0"/>
    </xf>
    <xf numFmtId="49" fontId="20" fillId="0" borderId="0">
      <alignment horizontal="right" vertical="top" wrapText="1"/>
      <protection locked="0"/>
    </xf>
    <xf numFmtId="0" fontId="22" fillId="0" borderId="0">
      <alignment horizontal="right" vertical="top" wrapText="1"/>
    </xf>
    <xf numFmtId="49" fontId="20" fillId="0" borderId="0">
      <alignment horizontal="center" vertical="top" wrapText="1"/>
      <protection locked="0"/>
    </xf>
    <xf numFmtId="0" fontId="21" fillId="0" borderId="16">
      <alignment horizontal="center" vertical="top" wrapText="1"/>
    </xf>
    <xf numFmtId="49" fontId="14" fillId="0" borderId="13">
      <alignment horizontal="center" vertical="top" wrapText="1"/>
      <protection locked="0"/>
    </xf>
    <xf numFmtId="49" fontId="14" fillId="0" borderId="13">
      <alignment horizontal="center" vertical="top" wrapText="1"/>
      <protection locked="0"/>
    </xf>
    <xf numFmtId="0" fontId="14" fillId="0" borderId="13">
      <alignment horizontal="center" vertical="top" wrapText="1"/>
      <protection locked="0"/>
    </xf>
    <xf numFmtId="0" fontId="14" fillId="0" borderId="13">
      <alignment horizontal="center" vertical="top" wrapText="1"/>
      <protection locked="0"/>
    </xf>
    <xf numFmtId="0" fontId="23" fillId="36" borderId="0" applyNumberFormat="0" applyBorder="0" applyAlignment="0" applyProtection="0"/>
    <xf numFmtId="168" fontId="24" fillId="0" borderId="0" applyFill="0" applyBorder="0" applyAlignment="0"/>
    <xf numFmtId="169" fontId="24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72" fontId="24" fillId="0" borderId="0" applyFill="0" applyBorder="0" applyAlignment="0"/>
    <xf numFmtId="168" fontId="24" fillId="0" borderId="0" applyFill="0" applyBorder="0" applyAlignment="0"/>
    <xf numFmtId="173" fontId="24" fillId="0" borderId="0" applyFill="0" applyBorder="0" applyAlignment="0"/>
    <xf numFmtId="169" fontId="24" fillId="0" borderId="0" applyFill="0" applyBorder="0" applyAlignment="0"/>
    <xf numFmtId="0" fontId="25" fillId="77" borderId="15" applyNumberFormat="0" applyAlignment="0" applyProtection="0"/>
    <xf numFmtId="0" fontId="26" fillId="78" borderId="17" applyNumberFormat="0" applyAlignment="0" applyProtection="0"/>
    <xf numFmtId="168" fontId="2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0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20" fillId="0" borderId="0"/>
    <xf numFmtId="0" fontId="20" fillId="0" borderId="0"/>
    <xf numFmtId="14" fontId="24" fillId="0" borderId="0" applyFill="0" applyBorder="0" applyAlignment="0"/>
    <xf numFmtId="0" fontId="28" fillId="0" borderId="0" applyNumberFormat="0" applyFill="0" applyBorder="0" applyAlignment="0" applyProtection="0"/>
    <xf numFmtId="174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0" fontId="29" fillId="79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0" borderId="0" applyNumberFormat="0" applyBorder="0" applyAlignment="0" applyProtection="0"/>
    <xf numFmtId="0" fontId="29" fillId="81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2" borderId="0" applyNumberFormat="0" applyBorder="0" applyAlignment="0" applyProtection="0"/>
    <xf numFmtId="0" fontId="29" fillId="83" borderId="0" applyNumberFormat="0" applyBorder="0" applyAlignment="0" applyProtection="0"/>
    <xf numFmtId="168" fontId="30" fillId="0" borderId="0" applyFill="0" applyBorder="0" applyAlignment="0"/>
    <xf numFmtId="169" fontId="30" fillId="0" borderId="0" applyFill="0" applyBorder="0" applyAlignment="0"/>
    <xf numFmtId="168" fontId="30" fillId="0" borderId="0" applyFill="0" applyBorder="0" applyAlignment="0"/>
    <xf numFmtId="173" fontId="30" fillId="0" borderId="0" applyFill="0" applyBorder="0" applyAlignment="0"/>
    <xf numFmtId="169" fontId="30" fillId="0" borderId="0" applyFill="0" applyBorder="0" applyAlignment="0"/>
    <xf numFmtId="0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34" fillId="0" borderId="18" applyNumberFormat="0" applyAlignment="0" applyProtection="0">
      <alignment horizontal="left" vertical="center"/>
    </xf>
    <xf numFmtId="0" fontId="34" fillId="0" borderId="19">
      <alignment horizontal="left" vertical="center"/>
    </xf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22" applyNumberFormat="0" applyFill="0" applyAlignment="0" applyProtection="0"/>
    <xf numFmtId="0" fontId="37" fillId="0" borderId="0" applyNumberFormat="0" applyFill="0" applyBorder="0" applyAlignment="0" applyProtection="0"/>
    <xf numFmtId="0" fontId="38" fillId="40" borderId="15" applyNumberFormat="0" applyAlignment="0" applyProtection="0"/>
    <xf numFmtId="168" fontId="39" fillId="0" borderId="0" applyFill="0" applyBorder="0" applyAlignment="0"/>
    <xf numFmtId="169" fontId="39" fillId="0" borderId="0" applyFill="0" applyBorder="0" applyAlignment="0"/>
    <xf numFmtId="168" fontId="39" fillId="0" borderId="0" applyFill="0" applyBorder="0" applyAlignment="0"/>
    <xf numFmtId="173" fontId="39" fillId="0" borderId="0" applyFill="0" applyBorder="0" applyAlignment="0"/>
    <xf numFmtId="169" fontId="39" fillId="0" borderId="0" applyFill="0" applyBorder="0" applyAlignment="0"/>
    <xf numFmtId="0" fontId="40" fillId="0" borderId="23" applyNumberFormat="0" applyFill="0" applyAlignment="0" applyProtection="0"/>
    <xf numFmtId="0" fontId="20" fillId="0" borderId="0"/>
    <xf numFmtId="0" fontId="41" fillId="84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14" fillId="0" borderId="24"/>
    <xf numFmtId="0" fontId="6" fillId="0" borderId="0"/>
    <xf numFmtId="0" fontId="43" fillId="85" borderId="0"/>
    <xf numFmtId="0" fontId="43" fillId="85" borderId="0"/>
    <xf numFmtId="0" fontId="20" fillId="0" borderId="0"/>
    <xf numFmtId="0" fontId="10" fillId="0" borderId="0"/>
    <xf numFmtId="0" fontId="6" fillId="86" borderId="25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3" fillId="72" borderId="26" applyNumberFormat="0" applyFont="0" applyAlignment="0" applyProtection="0"/>
    <xf numFmtId="0" fontId="44" fillId="77" borderId="27" applyNumberFormat="0" applyAlignment="0" applyProtection="0"/>
    <xf numFmtId="172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168" fontId="45" fillId="0" borderId="0" applyFill="0" applyBorder="0" applyAlignment="0"/>
    <xf numFmtId="169" fontId="45" fillId="0" borderId="0" applyFill="0" applyBorder="0" applyAlignment="0"/>
    <xf numFmtId="168" fontId="45" fillId="0" borderId="0" applyFill="0" applyBorder="0" applyAlignment="0"/>
    <xf numFmtId="173" fontId="45" fillId="0" borderId="0" applyFill="0" applyBorder="0" applyAlignment="0"/>
    <xf numFmtId="169" fontId="45" fillId="0" borderId="0" applyFill="0" applyBorder="0" applyAlignment="0"/>
    <xf numFmtId="4" fontId="24" fillId="87" borderId="27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6" fillId="84" borderId="26" applyNumberFormat="0" applyProtection="0">
      <alignment vertical="center"/>
    </xf>
    <xf numFmtId="4" fontId="47" fillId="87" borderId="27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14" fillId="87" borderId="26" applyNumberFormat="0" applyProtection="0">
      <alignment vertical="center"/>
    </xf>
    <xf numFmtId="4" fontId="24" fillId="87" borderId="27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46" fillId="87" borderId="26" applyNumberFormat="0" applyProtection="0">
      <alignment horizontal="left" vertical="center" indent="1"/>
    </xf>
    <xf numFmtId="4" fontId="24" fillId="87" borderId="27" applyNumberFormat="0" applyProtection="0">
      <alignment horizontal="left" vertical="center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14" fillId="84" borderId="28" applyNumberFormat="0" applyProtection="0">
      <alignment horizontal="left" vertical="top" indent="1"/>
    </xf>
    <xf numFmtId="0" fontId="48" fillId="33" borderId="29" applyNumberFormat="0" applyProtection="0">
      <alignment horizontal="center" vertical="center" wrapTex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24" fillId="88" borderId="27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46" fillId="36" borderId="26" applyNumberFormat="0" applyProtection="0">
      <alignment horizontal="right" vertical="center"/>
    </xf>
    <xf numFmtId="4" fontId="24" fillId="89" borderId="27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46" fillId="90" borderId="26" applyNumberFormat="0" applyProtection="0">
      <alignment horizontal="right" vertical="center"/>
    </xf>
    <xf numFmtId="4" fontId="24" fillId="91" borderId="27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46" fillId="57" borderId="16" applyNumberFormat="0" applyProtection="0">
      <alignment horizontal="right" vertical="center"/>
    </xf>
    <xf numFmtId="4" fontId="24" fillId="92" borderId="27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46" fillId="44" borderId="26" applyNumberFormat="0" applyProtection="0">
      <alignment horizontal="right" vertical="center"/>
    </xf>
    <xf numFmtId="4" fontId="24" fillId="93" borderId="27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46" fillId="48" borderId="26" applyNumberFormat="0" applyProtection="0">
      <alignment horizontal="right" vertical="center"/>
    </xf>
    <xf numFmtId="4" fontId="24" fillId="94" borderId="27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46" fillId="71" borderId="26" applyNumberFormat="0" applyProtection="0">
      <alignment horizontal="right" vertical="center"/>
    </xf>
    <xf numFmtId="4" fontId="24" fillId="95" borderId="27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46" fillId="64" borderId="26" applyNumberFormat="0" applyProtection="0">
      <alignment horizontal="right" vertical="center"/>
    </xf>
    <xf numFmtId="4" fontId="24" fillId="96" borderId="27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46" fillId="97" borderId="26" applyNumberFormat="0" applyProtection="0">
      <alignment horizontal="right" vertical="center"/>
    </xf>
    <xf numFmtId="4" fontId="24" fillId="98" borderId="27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6" fillId="43" borderId="26" applyNumberFormat="0" applyProtection="0">
      <alignment horizontal="right" vertical="center"/>
    </xf>
    <xf numFmtId="4" fontId="49" fillId="99" borderId="27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46" fillId="100" borderId="16" applyNumberFormat="0" applyProtection="0">
      <alignment horizontal="left" vertical="center" indent="1"/>
    </xf>
    <xf numFmtId="4" fontId="24" fillId="101" borderId="30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50" fillId="103" borderId="0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4" fontId="27" fillId="102" borderId="16" applyNumberFormat="0" applyProtection="0">
      <alignment horizontal="left" vertical="center" indent="1"/>
    </xf>
    <xf numFmtId="0" fontId="13" fillId="33" borderId="29" applyNumberFormat="0" applyProtection="0">
      <alignment horizontal="left" vertical="center" indent="1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46" fillId="104" borderId="26" applyNumberFormat="0" applyProtection="0">
      <alignment horizontal="right" vertical="center"/>
    </xf>
    <xf numFmtId="4" fontId="51" fillId="101" borderId="29" applyNumberFormat="0" applyProtection="0">
      <alignment horizontal="left" vertical="center" wrapText="1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46" fillId="105" borderId="16" applyNumberFormat="0" applyProtection="0">
      <alignment horizontal="left" vertical="center" indent="1"/>
    </xf>
    <xf numFmtId="4" fontId="51" fillId="106" borderId="29" applyNumberFormat="0" applyProtection="0">
      <alignment horizontal="left" vertical="center" wrapText="1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4" fontId="46" fillId="104" borderId="16" applyNumberFormat="0" applyProtection="0">
      <alignment horizontal="left" vertical="center" indent="1"/>
    </xf>
    <xf numFmtId="0" fontId="13" fillId="107" borderId="29" applyNumberFormat="0" applyProtection="0">
      <alignment horizontal="left" vertical="center" wrapText="1" indent="2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46" fillId="77" borderId="26" applyNumberFormat="0" applyProtection="0">
      <alignment horizontal="left" vertical="center" indent="1"/>
    </xf>
    <xf numFmtId="0" fontId="13" fillId="102" borderId="28" applyNumberFormat="0" applyProtection="0">
      <alignment horizontal="left" vertical="center" indent="1"/>
    </xf>
    <xf numFmtId="0" fontId="52" fillId="106" borderId="29" applyNumberFormat="0" applyProtection="0">
      <alignment horizontal="center" vertical="center" wrapTex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43" fillId="102" borderId="28" applyNumberFormat="0" applyProtection="0">
      <alignment horizontal="left" vertical="top" indent="1"/>
    </xf>
    <xf numFmtId="0" fontId="13" fillId="102" borderId="28" applyNumberFormat="0" applyProtection="0">
      <alignment horizontal="left" vertical="top" indent="1"/>
    </xf>
    <xf numFmtId="0" fontId="13" fillId="108" borderId="29" applyNumberFormat="0" applyProtection="0">
      <alignment horizontal="left" vertical="center" wrapText="1" indent="4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46" fillId="109" borderId="26" applyNumberFormat="0" applyProtection="0">
      <alignment horizontal="left" vertical="center" indent="1"/>
    </xf>
    <xf numFmtId="0" fontId="13" fillId="104" borderId="28" applyNumberFormat="0" applyProtection="0">
      <alignment horizontal="left" vertical="center" indent="1"/>
    </xf>
    <xf numFmtId="0" fontId="52" fillId="110" borderId="29" applyNumberFormat="0" applyProtection="0">
      <alignment horizontal="center" vertical="center" wrapTex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43" fillId="104" borderId="28" applyNumberFormat="0" applyProtection="0">
      <alignment horizontal="left" vertical="top" indent="1"/>
    </xf>
    <xf numFmtId="0" fontId="13" fillId="104" borderId="28" applyNumberFormat="0" applyProtection="0">
      <alignment horizontal="left" vertical="top" indent="1"/>
    </xf>
    <xf numFmtId="0" fontId="13" fillId="111" borderId="29" applyNumberFormat="0" applyProtection="0">
      <alignment horizontal="left" vertical="center" wrapText="1" indent="6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46" fillId="41" borderId="26" applyNumberFormat="0" applyProtection="0">
      <alignment horizontal="left" vertical="center" indent="1"/>
    </xf>
    <xf numFmtId="0" fontId="13" fillId="112" borderId="27" applyNumberFormat="0" applyProtection="0">
      <alignment horizontal="left" vertical="center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43" fillId="41" borderId="28" applyNumberFormat="0" applyProtection="0">
      <alignment horizontal="left" vertical="top" indent="1"/>
    </xf>
    <xf numFmtId="0" fontId="13" fillId="41" borderId="28" applyNumberFormat="0" applyProtection="0">
      <alignment horizontal="left" vertical="top" indent="1"/>
    </xf>
    <xf numFmtId="0" fontId="13" fillId="0" borderId="29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46" fillId="105" borderId="26" applyNumberFormat="0" applyProtection="0">
      <alignment horizontal="left" vertical="center" indent="1"/>
    </xf>
    <xf numFmtId="0" fontId="13" fillId="33" borderId="27" applyNumberFormat="0" applyProtection="0">
      <alignment horizontal="left" vertical="center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43" fillId="105" borderId="28" applyNumberFormat="0" applyProtection="0">
      <alignment horizontal="left" vertical="top" indent="1"/>
    </xf>
    <xf numFmtId="0" fontId="13" fillId="105" borderId="28" applyNumberFormat="0" applyProtection="0">
      <alignment horizontal="left" vertical="top" indent="1"/>
    </xf>
    <xf numFmtId="0" fontId="13" fillId="113" borderId="13" applyNumberFormat="0">
      <protection locked="0"/>
    </xf>
    <xf numFmtId="0" fontId="13" fillId="113" borderId="13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43" fillId="113" borderId="31" applyNumberFormat="0">
      <protection locked="0"/>
    </xf>
    <xf numFmtId="0" fontId="13" fillId="113" borderId="13" applyNumberFormat="0">
      <protection locked="0"/>
    </xf>
    <xf numFmtId="0" fontId="53" fillId="102" borderId="32" applyBorder="0"/>
    <xf numFmtId="4" fontId="24" fillId="114" borderId="27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54" fillId="86" borderId="28" applyNumberFormat="0" applyProtection="0">
      <alignment vertical="center"/>
    </xf>
    <xf numFmtId="4" fontId="47" fillId="114" borderId="27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14" fillId="114" borderId="13" applyNumberFormat="0" applyProtection="0">
      <alignment vertical="center"/>
    </xf>
    <xf numFmtId="4" fontId="24" fillId="114" borderId="27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54" fillId="77" borderId="28" applyNumberFormat="0" applyProtection="0">
      <alignment horizontal="left" vertical="center" indent="1"/>
    </xf>
    <xf numFmtId="4" fontId="24" fillId="114" borderId="27" applyNumberFormat="0" applyProtection="0">
      <alignment horizontal="left" vertical="center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0" fontId="54" fillId="86" borderId="28" applyNumberFormat="0" applyProtection="0">
      <alignment horizontal="left" vertical="top" indent="1"/>
    </xf>
    <xf numFmtId="4" fontId="24" fillId="101" borderId="27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6" fillId="0" borderId="26" applyNumberFormat="0" applyProtection="0">
      <alignment horizontal="right" vertical="center"/>
    </xf>
    <xf numFmtId="4" fontId="47" fillId="101" borderId="27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4" fontId="14" fillId="115" borderId="26" applyNumberFormat="0" applyProtection="0">
      <alignment horizontal="right" vertical="center"/>
    </xf>
    <xf numFmtId="0" fontId="13" fillId="33" borderId="33" applyNumberFormat="0" applyProtection="0">
      <alignment horizontal="left" vertical="center" wrapTex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4" fontId="46" fillId="47" borderId="26" applyNumberFormat="0" applyProtection="0">
      <alignment horizontal="left" vertical="center" indent="1"/>
    </xf>
    <xf numFmtId="0" fontId="52" fillId="40" borderId="29" applyNumberFormat="0" applyProtection="0">
      <alignment horizontal="center" vertical="center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4" fillId="104" borderId="28" applyNumberFormat="0" applyProtection="0">
      <alignment horizontal="left" vertical="top" indent="1"/>
    </xf>
    <xf numFmtId="0" fontId="55" fillId="0" borderId="0" applyNumberFormat="0" applyProtection="0"/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4" fontId="14" fillId="116" borderId="16" applyNumberFormat="0" applyProtection="0">
      <alignment horizontal="left" vertical="center" indent="1"/>
    </xf>
    <xf numFmtId="0" fontId="46" fillId="117" borderId="13"/>
    <xf numFmtId="0" fontId="46" fillId="117" borderId="13"/>
    <xf numFmtId="4" fontId="45" fillId="101" borderId="27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4" fontId="14" fillId="113" borderId="26" applyNumberFormat="0" applyProtection="0">
      <alignment horizontal="right" vertical="center"/>
    </xf>
    <xf numFmtId="0" fontId="14" fillId="0" borderId="0" applyNumberFormat="0" applyFill="0" applyBorder="0" applyAlignment="0" applyProtection="0"/>
    <xf numFmtId="2" fontId="56" fillId="118" borderId="34" applyProtection="0"/>
    <xf numFmtId="2" fontId="56" fillId="118" borderId="34" applyProtection="0"/>
    <xf numFmtId="2" fontId="57" fillId="0" borderId="0" applyFill="0" applyBorder="0" applyProtection="0"/>
    <xf numFmtId="2" fontId="12" fillId="0" borderId="0" applyFill="0" applyBorder="0" applyProtection="0"/>
    <xf numFmtId="2" fontId="12" fillId="119" borderId="34" applyProtection="0"/>
    <xf numFmtId="2" fontId="12" fillId="120" borderId="34" applyProtection="0"/>
    <xf numFmtId="2" fontId="12" fillId="121" borderId="34" applyProtection="0"/>
    <xf numFmtId="2" fontId="12" fillId="121" borderId="34" applyProtection="0">
      <alignment horizontal="center"/>
    </xf>
    <xf numFmtId="2" fontId="12" fillId="120" borderId="34" applyProtection="0">
      <alignment horizontal="center"/>
    </xf>
    <xf numFmtId="49" fontId="24" fillId="0" borderId="0" applyFill="0" applyBorder="0" applyAlignment="0"/>
    <xf numFmtId="177" fontId="24" fillId="0" borderId="0" applyFill="0" applyBorder="0" applyAlignment="0"/>
    <xf numFmtId="178" fontId="24" fillId="0" borderId="0" applyFill="0" applyBorder="0" applyAlignment="0"/>
    <xf numFmtId="0" fontId="14" fillId="0" borderId="16">
      <alignment horizontal="left" vertical="top" wrapText="1"/>
    </xf>
    <xf numFmtId="0" fontId="58" fillId="0" borderId="0" applyNumberFormat="0" applyFill="0" applyBorder="0" applyAlignment="0" applyProtection="0"/>
    <xf numFmtId="0" fontId="59" fillId="0" borderId="35" applyNumberFormat="0" applyFill="0" applyAlignment="0" applyProtection="0"/>
    <xf numFmtId="0" fontId="60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1" fillId="5" borderId="1" applyNumberFormat="0" applyAlignment="0" applyProtection="0"/>
    <xf numFmtId="0" fontId="62" fillId="6" borderId="2" applyNumberFormat="0" applyAlignment="0" applyProtection="0"/>
    <xf numFmtId="0" fontId="63" fillId="6" borderId="1" applyNumberFormat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6" applyNumberFormat="0" applyFill="0" applyAlignment="0" applyProtection="0"/>
    <xf numFmtId="0" fontId="66" fillId="7" borderId="4" applyNumberFormat="0" applyAlignment="0" applyProtection="0"/>
    <xf numFmtId="0" fontId="67" fillId="4" borderId="0" applyNumberFormat="0" applyBorder="0" applyAlignment="0" applyProtection="0"/>
    <xf numFmtId="0" fontId="68" fillId="0" borderId="0"/>
    <xf numFmtId="0" fontId="68" fillId="0" borderId="0"/>
    <xf numFmtId="0" fontId="68" fillId="0" borderId="0"/>
    <xf numFmtId="0" fontId="6" fillId="0" borderId="0"/>
    <xf numFmtId="0" fontId="6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0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68" fillId="0" borderId="0"/>
    <xf numFmtId="0" fontId="20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13" fillId="0" borderId="0"/>
    <xf numFmtId="0" fontId="20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5" fillId="0" borderId="0"/>
    <xf numFmtId="0" fontId="13" fillId="0" borderId="0"/>
    <xf numFmtId="0" fontId="68" fillId="0" borderId="0"/>
    <xf numFmtId="0" fontId="1" fillId="0" borderId="0"/>
    <xf numFmtId="0" fontId="1" fillId="0" borderId="0"/>
    <xf numFmtId="0" fontId="71" fillId="3" borderId="0" applyNumberFormat="0" applyBorder="0" applyAlignment="0" applyProtection="0"/>
    <xf numFmtId="0" fontId="72" fillId="0" borderId="0" applyNumberFormat="0" applyFill="0" applyBorder="0" applyAlignment="0" applyProtection="0"/>
    <xf numFmtId="0" fontId="15" fillId="8" borderId="5" applyNumberFormat="0" applyFon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74" fillId="0" borderId="14"/>
    <xf numFmtId="0" fontId="75" fillId="0" borderId="3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9" fillId="0" borderId="36" applyBorder="0" applyAlignment="0">
      <alignment horizontal="left" wrapText="1"/>
    </xf>
    <xf numFmtId="0" fontId="76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7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80" fontId="78" fillId="0" borderId="0" applyFont="0" applyFill="0" applyBorder="0" applyAlignment="0" applyProtection="0"/>
    <xf numFmtId="165" fontId="73" fillId="0" borderId="0" applyFont="0" applyFill="0" applyBorder="0" applyAlignment="0" applyProtection="0"/>
    <xf numFmtId="0" fontId="46" fillId="0" borderId="0"/>
    <xf numFmtId="181" fontId="13" fillId="0" borderId="0" applyFill="0" applyBorder="0" applyAlignment="0" applyProtection="0"/>
    <xf numFmtId="182" fontId="9" fillId="0" borderId="0" applyFill="0" applyBorder="0" applyAlignment="0" applyProtection="0"/>
    <xf numFmtId="180" fontId="13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79" fillId="2" borderId="0" applyNumberFormat="0" applyBorder="0" applyAlignment="0" applyProtection="0"/>
  </cellStyleXfs>
  <cellXfs count="77">
    <xf numFmtId="0" fontId="0" fillId="0" borderId="0" xfId="0"/>
    <xf numFmtId="164" fontId="3" fillId="0" borderId="0" xfId="2" applyNumberFormat="1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center" vertical="center" wrapText="1"/>
    </xf>
    <xf numFmtId="166" fontId="2" fillId="0" borderId="8" xfId="1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/>
    </xf>
    <xf numFmtId="166" fontId="2" fillId="0" borderId="9" xfId="1" applyNumberFormat="1" applyFont="1" applyFill="1" applyBorder="1" applyAlignment="1">
      <alignment horizontal="left" vertical="center" wrapText="1"/>
    </xf>
    <xf numFmtId="164" fontId="2" fillId="0" borderId="0" xfId="2" applyNumberFormat="1" applyFont="1" applyFill="1" applyAlignment="1">
      <alignment horizontal="left" vertical="center" wrapText="1"/>
    </xf>
    <xf numFmtId="164" fontId="3" fillId="0" borderId="10" xfId="2" applyNumberFormat="1" applyFont="1" applyFill="1" applyBorder="1" applyAlignment="1">
      <alignment horizontal="left" vertical="center" wrapText="1"/>
    </xf>
    <xf numFmtId="166" fontId="3" fillId="0" borderId="10" xfId="1" applyNumberFormat="1" applyFont="1" applyFill="1" applyBorder="1" applyAlignment="1" applyProtection="1">
      <alignment horizontal="center" vertical="center" wrapText="1"/>
    </xf>
    <xf numFmtId="164" fontId="3" fillId="0" borderId="0" xfId="2" applyNumberFormat="1" applyFont="1" applyFill="1" applyAlignment="1" applyProtection="1">
      <alignment horizontal="center" vertical="center" wrapText="1"/>
    </xf>
    <xf numFmtId="164" fontId="3" fillId="0" borderId="0" xfId="2" applyNumberFormat="1" applyFont="1" applyFill="1" applyAlignment="1">
      <alignment horizontal="center" vertical="center" wrapText="1"/>
    </xf>
    <xf numFmtId="164" fontId="3" fillId="0" borderId="11" xfId="2" applyNumberFormat="1" applyFont="1" applyFill="1" applyBorder="1" applyAlignment="1">
      <alignment horizontal="left" vertical="center" wrapText="1"/>
    </xf>
    <xf numFmtId="166" fontId="3" fillId="0" borderId="11" xfId="1" applyNumberFormat="1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left" vertical="center" wrapText="1"/>
    </xf>
    <xf numFmtId="166" fontId="3" fillId="0" borderId="12" xfId="1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  <xf numFmtId="166" fontId="3" fillId="0" borderId="0" xfId="1" applyNumberFormat="1" applyFont="1" applyFill="1" applyAlignment="1">
      <alignment horizontal="center" vertical="center" wrapText="1"/>
    </xf>
    <xf numFmtId="164" fontId="3" fillId="0" borderId="12" xfId="2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left" vertical="center" wrapText="1"/>
    </xf>
    <xf numFmtId="164" fontId="4" fillId="0" borderId="8" xfId="2" applyNumberFormat="1" applyFont="1" applyFill="1" applyBorder="1" applyAlignment="1">
      <alignment horizontal="left" vertical="center" wrapText="1"/>
    </xf>
    <xf numFmtId="164" fontId="4" fillId="0" borderId="0" xfId="2" applyNumberFormat="1" applyFont="1" applyFill="1" applyAlignment="1">
      <alignment horizontal="center" vertical="center" wrapText="1"/>
    </xf>
    <xf numFmtId="167" fontId="5" fillId="0" borderId="0" xfId="3" applyNumberFormat="1" applyFont="1" applyFill="1" applyAlignment="1">
      <alignment horizontal="center" vertical="center" wrapText="1"/>
    </xf>
    <xf numFmtId="166" fontId="5" fillId="0" borderId="0" xfId="1" applyNumberFormat="1" applyFont="1" applyFill="1" applyAlignment="1">
      <alignment horizontal="center" vertical="center" wrapText="1"/>
    </xf>
    <xf numFmtId="166" fontId="2" fillId="0" borderId="0" xfId="1" applyNumberFormat="1" applyFont="1" applyFill="1" applyBorder="1" applyAlignment="1">
      <alignment vertical="center" wrapText="1"/>
    </xf>
    <xf numFmtId="0" fontId="2" fillId="0" borderId="0" xfId="2" applyFont="1" applyFill="1" applyBorder="1"/>
    <xf numFmtId="165" fontId="5" fillId="0" borderId="0" xfId="1" applyFont="1" applyFill="1" applyAlignment="1">
      <alignment horizontal="center" vertical="center" wrapText="1"/>
    </xf>
    <xf numFmtId="165" fontId="7" fillId="0" borderId="0" xfId="1" applyFont="1" applyFill="1" applyAlignment="1">
      <alignment horizontal="center" vertical="center" wrapText="1"/>
    </xf>
    <xf numFmtId="166" fontId="7" fillId="0" borderId="0" xfId="1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166" fontId="3" fillId="0" borderId="11" xfId="1" applyNumberFormat="1" applyFont="1" applyFill="1" applyBorder="1" applyAlignment="1" applyProtection="1">
      <alignment horizontal="center" vertical="center" wrapText="1"/>
    </xf>
    <xf numFmtId="166" fontId="5" fillId="0" borderId="13" xfId="1" applyNumberFormat="1" applyFont="1" applyFill="1" applyBorder="1" applyAlignment="1">
      <alignment horizontal="center" vertical="center" wrapText="1"/>
    </xf>
    <xf numFmtId="165" fontId="5" fillId="0" borderId="13" xfId="1" applyFont="1" applyFill="1" applyBorder="1" applyAlignment="1">
      <alignment horizontal="center" vertical="center" wrapText="1"/>
    </xf>
    <xf numFmtId="165" fontId="7" fillId="0" borderId="13" xfId="1" applyFont="1" applyFill="1" applyBorder="1" applyAlignment="1">
      <alignment horizontal="center" vertical="center" wrapText="1"/>
    </xf>
    <xf numFmtId="166" fontId="7" fillId="0" borderId="13" xfId="1" applyNumberFormat="1" applyFont="1" applyFill="1" applyBorder="1" applyAlignment="1">
      <alignment horizontal="center" vertical="center" wrapText="1"/>
    </xf>
    <xf numFmtId="0" fontId="5" fillId="0" borderId="13" xfId="1" applyNumberFormat="1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7" fontId="5" fillId="0" borderId="13" xfId="3" applyNumberFormat="1" applyFont="1" applyFill="1" applyBorder="1" applyAlignment="1">
      <alignment horizontal="left" vertical="center" wrapText="1"/>
    </xf>
    <xf numFmtId="166" fontId="5" fillId="0" borderId="13" xfId="1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164" fontId="3" fillId="0" borderId="19" xfId="2" applyNumberFormat="1" applyFont="1" applyFill="1" applyBorder="1" applyAlignment="1">
      <alignment horizontal="left" vertical="center" wrapText="1"/>
    </xf>
    <xf numFmtId="0" fontId="80" fillId="0" borderId="13" xfId="0" applyFont="1" applyFill="1" applyBorder="1" applyAlignment="1">
      <alignment horizontal="left" vertical="center" wrapText="1"/>
    </xf>
    <xf numFmtId="0" fontId="80" fillId="0" borderId="14" xfId="0" applyFont="1" applyFill="1" applyBorder="1" applyAlignment="1">
      <alignment horizontal="left" vertical="center" wrapText="1"/>
    </xf>
    <xf numFmtId="166" fontId="81" fillId="0" borderId="10" xfId="1" applyNumberFormat="1" applyFont="1" applyFill="1" applyBorder="1" applyAlignment="1" applyProtection="1">
      <alignment horizontal="center" vertical="center" wrapText="1"/>
    </xf>
    <xf numFmtId="166" fontId="81" fillId="0" borderId="11" xfId="1" applyNumberFormat="1" applyFont="1" applyFill="1" applyBorder="1" applyAlignment="1" applyProtection="1">
      <alignment horizontal="center" vertical="center" wrapText="1"/>
    </xf>
    <xf numFmtId="166" fontId="5" fillId="0" borderId="11" xfId="1" applyNumberFormat="1" applyFont="1" applyFill="1" applyBorder="1" applyAlignment="1" applyProtection="1">
      <alignment horizontal="center" vertical="center" wrapText="1"/>
    </xf>
    <xf numFmtId="166" fontId="2" fillId="0" borderId="37" xfId="1" applyNumberFormat="1" applyFont="1" applyFill="1" applyBorder="1" applyAlignment="1">
      <alignment horizontal="center" vertical="center" wrapText="1"/>
    </xf>
    <xf numFmtId="166" fontId="2" fillId="0" borderId="38" xfId="1" applyNumberFormat="1" applyFont="1" applyFill="1" applyBorder="1" applyAlignment="1">
      <alignment horizontal="left" vertical="center" wrapText="1"/>
    </xf>
    <xf numFmtId="166" fontId="3" fillId="0" borderId="39" xfId="1" applyNumberFormat="1" applyFont="1" applyFill="1" applyBorder="1" applyAlignment="1" applyProtection="1">
      <alignment horizontal="center" vertical="center" wrapText="1"/>
    </xf>
    <xf numFmtId="166" fontId="3" fillId="0" borderId="40" xfId="1" applyNumberFormat="1" applyFont="1" applyFill="1" applyBorder="1" applyAlignment="1">
      <alignment horizontal="center" vertical="center" wrapText="1"/>
    </xf>
    <xf numFmtId="166" fontId="3" fillId="0" borderId="41" xfId="1" applyNumberFormat="1" applyFont="1" applyFill="1" applyBorder="1" applyAlignment="1">
      <alignment horizontal="center" vertical="center" wrapText="1"/>
    </xf>
    <xf numFmtId="166" fontId="3" fillId="0" borderId="40" xfId="1" applyNumberFormat="1" applyFont="1" applyFill="1" applyBorder="1" applyAlignment="1" applyProtection="1">
      <alignment horizontal="center" vertical="center" wrapText="1"/>
    </xf>
    <xf numFmtId="164" fontId="2" fillId="0" borderId="13" xfId="2" applyNumberFormat="1" applyFont="1" applyFill="1" applyBorder="1" applyAlignment="1">
      <alignment horizontal="center" vertical="center" wrapText="1"/>
    </xf>
    <xf numFmtId="164" fontId="2" fillId="0" borderId="13" xfId="2" applyNumberFormat="1" applyFont="1" applyFill="1" applyBorder="1" applyAlignment="1">
      <alignment horizontal="left" vertical="center" wrapText="1"/>
    </xf>
    <xf numFmtId="164" fontId="3" fillId="0" borderId="13" xfId="2" applyNumberFormat="1" applyFont="1" applyFill="1" applyBorder="1" applyAlignment="1" applyProtection="1">
      <alignment horizontal="center" vertical="center" wrapText="1"/>
    </xf>
    <xf numFmtId="164" fontId="3" fillId="0" borderId="13" xfId="2" applyNumberFormat="1" applyFont="1" applyFill="1" applyBorder="1" applyAlignment="1">
      <alignment horizontal="center" vertical="center" wrapText="1"/>
    </xf>
    <xf numFmtId="164" fontId="4" fillId="0" borderId="13" xfId="2" applyNumberFormat="1" applyFont="1" applyFill="1" applyBorder="1" applyAlignment="1">
      <alignment horizontal="center" vertical="center" wrapText="1"/>
    </xf>
    <xf numFmtId="164" fontId="3" fillId="122" borderId="13" xfId="2" applyNumberFormat="1" applyFont="1" applyFill="1" applyBorder="1" applyAlignment="1" applyProtection="1">
      <alignment horizontal="center" vertical="center" wrapText="1"/>
    </xf>
    <xf numFmtId="183" fontId="3" fillId="122" borderId="13" xfId="2" applyNumberFormat="1" applyFont="1" applyFill="1" applyBorder="1" applyAlignment="1" applyProtection="1">
      <alignment horizontal="center" vertical="center" wrapText="1"/>
    </xf>
    <xf numFmtId="183" fontId="3" fillId="122" borderId="13" xfId="2" applyNumberFormat="1" applyFont="1" applyFill="1" applyBorder="1" applyAlignment="1">
      <alignment horizontal="center" vertical="center" wrapText="1"/>
    </xf>
    <xf numFmtId="183" fontId="3" fillId="123" borderId="13" xfId="2" applyNumberFormat="1" applyFont="1" applyFill="1" applyBorder="1" applyAlignment="1" applyProtection="1">
      <alignment horizontal="center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83" fontId="3" fillId="0" borderId="13" xfId="2" applyNumberFormat="1" applyFont="1" applyFill="1" applyBorder="1" applyAlignment="1" applyProtection="1">
      <alignment horizontal="center" vertical="center" wrapText="1"/>
    </xf>
    <xf numFmtId="183" fontId="3" fillId="0" borderId="13" xfId="2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8" xfId="2" applyNumberFormat="1" applyFont="1" applyFill="1" applyBorder="1" applyAlignment="1">
      <alignment horizontal="center" vertical="center" wrapText="1"/>
    </xf>
    <xf numFmtId="166" fontId="4" fillId="0" borderId="8" xfId="1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166" fontId="2" fillId="0" borderId="0" xfId="1" applyNumberFormat="1" applyFont="1" applyFill="1" applyBorder="1" applyAlignment="1">
      <alignment horizontal="right" vertical="center" wrapText="1"/>
    </xf>
    <xf numFmtId="164" fontId="4" fillId="0" borderId="7" xfId="2" applyNumberFormat="1" applyFont="1" applyFill="1" applyBorder="1" applyAlignment="1">
      <alignment horizontal="right" vertical="center" wrapText="1"/>
    </xf>
    <xf numFmtId="164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</cellXfs>
  <cellStyles count="764">
    <cellStyle name=" 1" xfId="4"/>
    <cellStyle name="_2008г. и 4кв" xfId="5"/>
    <cellStyle name="_4_macro 2009" xfId="6"/>
    <cellStyle name="_Condition-long(2012-2030)нах" xfId="7"/>
    <cellStyle name="_CPI foodimp" xfId="8"/>
    <cellStyle name="_macro 2012 var 1" xfId="9"/>
    <cellStyle name="_SeriesAttributes" xfId="10"/>
    <cellStyle name="_v2008-2012-15.12.09вар(2)-11.2030" xfId="11"/>
    <cellStyle name="_v-2013-2030- 2b17.01.11Нах-cpiнов. курс inn 1-2-Е1xls" xfId="12"/>
    <cellStyle name="_Газ-расчет-16 0508Клдо 2023" xfId="13"/>
    <cellStyle name="_Газ-расчет-net-back 21,12.09 до 2030 в2" xfId="14"/>
    <cellStyle name="_ИПЦЖКХ2105 08-до 2023вар1" xfId="15"/>
    <cellStyle name="_Книга1" xfId="16"/>
    <cellStyle name="_Книга3" xfId="17"/>
    <cellStyle name="_Копия Condition-все вар13.12.08" xfId="18"/>
    <cellStyle name="_курсовые разницы 01,06,08" xfId="19"/>
    <cellStyle name="_Макро_2030 год" xfId="20"/>
    <cellStyle name="_Модель - 2(23)" xfId="21"/>
    <cellStyle name="_Правила заполнения" xfId="22"/>
    <cellStyle name="_Сб-macro 2020" xfId="23"/>
    <cellStyle name="_Сб-macro 2020_v2008-2012-15.12.09вар(2)-11.2030" xfId="24"/>
    <cellStyle name="_Сб-macro 2020_v2008-2012-23.09.09вар2а-11" xfId="25"/>
    <cellStyle name="_ЦФ  реализация акций 2008-2010" xfId="26"/>
    <cellStyle name="_ЦФ  реализация акций 2008-2010_акции по годам 2009-2012" xfId="27"/>
    <cellStyle name="_ЦФ  реализация акций 2008-2010_Копия Прогноз ПТРдо 2030г  (3)" xfId="28"/>
    <cellStyle name="_ЦФ  реализация акций 2008-2010_Прогноз ПТРдо 2030г." xfId="29"/>
    <cellStyle name="1Normal" xfId="30"/>
    <cellStyle name="20% - Accent1" xfId="31"/>
    <cellStyle name="20% - Accent2" xfId="32"/>
    <cellStyle name="20% - Accent3" xfId="33"/>
    <cellStyle name="20% - Accent4" xfId="34"/>
    <cellStyle name="20% - Accent5" xfId="35"/>
    <cellStyle name="20% - Accent6" xfId="36"/>
    <cellStyle name="20% - Акцент1 2" xfId="37"/>
    <cellStyle name="20% - Акцент2 2" xfId="38"/>
    <cellStyle name="20% - Акцент3 2" xfId="39"/>
    <cellStyle name="20% - Акцент4 2" xfId="40"/>
    <cellStyle name="20% - Акцент5 2" xfId="41"/>
    <cellStyle name="20% - Акцент6 2" xfId="42"/>
    <cellStyle name="40% - Accent1" xfId="43"/>
    <cellStyle name="40% - Accent2" xfId="44"/>
    <cellStyle name="40% - Accent3" xfId="45"/>
    <cellStyle name="40% - Accent4" xfId="46"/>
    <cellStyle name="40% - Accent5" xfId="47"/>
    <cellStyle name="40% - Accent6" xfId="48"/>
    <cellStyle name="40% - Акцент1 2" xfId="49"/>
    <cellStyle name="40% - Акцент2 2" xfId="50"/>
    <cellStyle name="40% - Акцент3 2" xfId="51"/>
    <cellStyle name="40% - Акцент4 2" xfId="52"/>
    <cellStyle name="40% - Акцент5 2" xfId="53"/>
    <cellStyle name="40% - Акцент6 2" xfId="54"/>
    <cellStyle name="60% - Accent1" xfId="55"/>
    <cellStyle name="60% - Accent2" xfId="56"/>
    <cellStyle name="60% - Accent3" xfId="57"/>
    <cellStyle name="60% - Accent4" xfId="58"/>
    <cellStyle name="60% - Accent5" xfId="59"/>
    <cellStyle name="60% - Accent6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Accent1" xfId="67"/>
    <cellStyle name="Accent1 - 20%" xfId="68"/>
    <cellStyle name="Accent1 - 20% 2" xfId="69"/>
    <cellStyle name="Accent1 - 20% 3" xfId="70"/>
    <cellStyle name="Accent1 - 20% 4" xfId="71"/>
    <cellStyle name="Accent1 - 20% 5" xfId="72"/>
    <cellStyle name="Accent1 - 20% 6" xfId="73"/>
    <cellStyle name="Accent1 - 40%" xfId="74"/>
    <cellStyle name="Accent1 - 40% 2" xfId="75"/>
    <cellStyle name="Accent1 - 40% 3" xfId="76"/>
    <cellStyle name="Accent1 - 40% 4" xfId="77"/>
    <cellStyle name="Accent1 - 40% 5" xfId="78"/>
    <cellStyle name="Accent1 - 40% 6" xfId="79"/>
    <cellStyle name="Accent1 - 60%" xfId="80"/>
    <cellStyle name="Accent1 - 60% 2" xfId="81"/>
    <cellStyle name="Accent1 - 60% 3" xfId="82"/>
    <cellStyle name="Accent1 - 60% 4" xfId="83"/>
    <cellStyle name="Accent1 - 60% 5" xfId="84"/>
    <cellStyle name="Accent1 - 60% 6" xfId="85"/>
    <cellStyle name="Accent1_акции по годам 2009-2012" xfId="86"/>
    <cellStyle name="Accent2" xfId="87"/>
    <cellStyle name="Accent2 - 20%" xfId="88"/>
    <cellStyle name="Accent2 - 20% 2" xfId="89"/>
    <cellStyle name="Accent2 - 20% 3" xfId="90"/>
    <cellStyle name="Accent2 - 20% 4" xfId="91"/>
    <cellStyle name="Accent2 - 20% 5" xfId="92"/>
    <cellStyle name="Accent2 - 20% 6" xfId="93"/>
    <cellStyle name="Accent2 - 40%" xfId="94"/>
    <cellStyle name="Accent2 - 40% 2" xfId="95"/>
    <cellStyle name="Accent2 - 40% 3" xfId="96"/>
    <cellStyle name="Accent2 - 40% 4" xfId="97"/>
    <cellStyle name="Accent2 - 40% 5" xfId="98"/>
    <cellStyle name="Accent2 - 40% 6" xfId="99"/>
    <cellStyle name="Accent2 - 60%" xfId="100"/>
    <cellStyle name="Accent2 - 60% 2" xfId="101"/>
    <cellStyle name="Accent2 - 60% 3" xfId="102"/>
    <cellStyle name="Accent2 - 60% 4" xfId="103"/>
    <cellStyle name="Accent2 - 60% 5" xfId="104"/>
    <cellStyle name="Accent2 - 60% 6" xfId="105"/>
    <cellStyle name="Accent2_акции по годам 2009-2012" xfId="106"/>
    <cellStyle name="Accent3" xfId="107"/>
    <cellStyle name="Accent3 - 20%" xfId="108"/>
    <cellStyle name="Accent3 - 20% 2" xfId="109"/>
    <cellStyle name="Accent3 - 20% 3" xfId="110"/>
    <cellStyle name="Accent3 - 20% 4" xfId="111"/>
    <cellStyle name="Accent3 - 20% 5" xfId="112"/>
    <cellStyle name="Accent3 - 20% 6" xfId="113"/>
    <cellStyle name="Accent3 - 40%" xfId="114"/>
    <cellStyle name="Accent3 - 40% 2" xfId="115"/>
    <cellStyle name="Accent3 - 40% 3" xfId="116"/>
    <cellStyle name="Accent3 - 40% 4" xfId="117"/>
    <cellStyle name="Accent3 - 40% 5" xfId="118"/>
    <cellStyle name="Accent3 - 40% 6" xfId="119"/>
    <cellStyle name="Accent3 - 60%" xfId="120"/>
    <cellStyle name="Accent3 - 60% 2" xfId="121"/>
    <cellStyle name="Accent3 - 60% 3" xfId="122"/>
    <cellStyle name="Accent3 - 60% 4" xfId="123"/>
    <cellStyle name="Accent3 - 60% 5" xfId="124"/>
    <cellStyle name="Accent3 - 60% 6" xfId="125"/>
    <cellStyle name="Accent3_7-р" xfId="126"/>
    <cellStyle name="Accent4" xfId="127"/>
    <cellStyle name="Accent4 - 20%" xfId="128"/>
    <cellStyle name="Accent4 - 20% 2" xfId="129"/>
    <cellStyle name="Accent4 - 20% 3" xfId="130"/>
    <cellStyle name="Accent4 - 20% 4" xfId="131"/>
    <cellStyle name="Accent4 - 20% 5" xfId="132"/>
    <cellStyle name="Accent4 - 20% 6" xfId="133"/>
    <cellStyle name="Accent4 - 40%" xfId="134"/>
    <cellStyle name="Accent4 - 40% 2" xfId="135"/>
    <cellStyle name="Accent4 - 40% 3" xfId="136"/>
    <cellStyle name="Accent4 - 40% 4" xfId="137"/>
    <cellStyle name="Accent4 - 40% 5" xfId="138"/>
    <cellStyle name="Accent4 - 40% 6" xfId="139"/>
    <cellStyle name="Accent4 - 60%" xfId="140"/>
    <cellStyle name="Accent4 - 60% 2" xfId="141"/>
    <cellStyle name="Accent4 - 60% 3" xfId="142"/>
    <cellStyle name="Accent4 - 60% 4" xfId="143"/>
    <cellStyle name="Accent4 - 60% 5" xfId="144"/>
    <cellStyle name="Accent4 - 60% 6" xfId="145"/>
    <cellStyle name="Accent4_7-р" xfId="146"/>
    <cellStyle name="Accent5" xfId="147"/>
    <cellStyle name="Accent5 - 20%" xfId="148"/>
    <cellStyle name="Accent5 - 20% 2" xfId="149"/>
    <cellStyle name="Accent5 - 20% 3" xfId="150"/>
    <cellStyle name="Accent5 - 20% 4" xfId="151"/>
    <cellStyle name="Accent5 - 20% 5" xfId="152"/>
    <cellStyle name="Accent5 - 20% 6" xfId="153"/>
    <cellStyle name="Accent5 - 40%" xfId="154"/>
    <cellStyle name="Accent5 - 60%" xfId="155"/>
    <cellStyle name="Accent5 - 60% 2" xfId="156"/>
    <cellStyle name="Accent5 - 60% 3" xfId="157"/>
    <cellStyle name="Accent5 - 60% 4" xfId="158"/>
    <cellStyle name="Accent5 - 60% 5" xfId="159"/>
    <cellStyle name="Accent5 - 60% 6" xfId="160"/>
    <cellStyle name="Accent5_7-р" xfId="161"/>
    <cellStyle name="Accent6" xfId="162"/>
    <cellStyle name="Accent6 - 20%" xfId="163"/>
    <cellStyle name="Accent6 - 40%" xfId="164"/>
    <cellStyle name="Accent6 - 40% 2" xfId="165"/>
    <cellStyle name="Accent6 - 40% 3" xfId="166"/>
    <cellStyle name="Accent6 - 40% 4" xfId="167"/>
    <cellStyle name="Accent6 - 40% 5" xfId="168"/>
    <cellStyle name="Accent6 - 40% 6" xfId="169"/>
    <cellStyle name="Accent6 - 60%" xfId="170"/>
    <cellStyle name="Accent6 - 60% 2" xfId="171"/>
    <cellStyle name="Accent6 - 60% 3" xfId="172"/>
    <cellStyle name="Accent6 - 60% 4" xfId="173"/>
    <cellStyle name="Accent6 - 60% 5" xfId="174"/>
    <cellStyle name="Accent6 - 60% 6" xfId="175"/>
    <cellStyle name="Accent6_7-р" xfId="176"/>
    <cellStyle name="Annotations Cell - PerformancePoint" xfId="177"/>
    <cellStyle name="Arial007000001514155735" xfId="178"/>
    <cellStyle name="Arial007000001514155735 2" xfId="179"/>
    <cellStyle name="Arial0070000015536870911" xfId="180"/>
    <cellStyle name="Arial0070000015536870911 2" xfId="181"/>
    <cellStyle name="Arial007000001565535" xfId="182"/>
    <cellStyle name="Arial007000001565535 2" xfId="183"/>
    <cellStyle name="Arial0110010000536870911" xfId="184"/>
    <cellStyle name="Arial01101000015536870911" xfId="185"/>
    <cellStyle name="Arial017010000536870911" xfId="186"/>
    <cellStyle name="Arial018000000536870911" xfId="187"/>
    <cellStyle name="Arial10170100015536870911" xfId="188"/>
    <cellStyle name="Arial10170100015536870911 2" xfId="189"/>
    <cellStyle name="Arial107000000536870911" xfId="190"/>
    <cellStyle name="Arial107000001514155735" xfId="191"/>
    <cellStyle name="Arial107000001514155735 2" xfId="192"/>
    <cellStyle name="Arial107000001514155735FMT" xfId="193"/>
    <cellStyle name="Arial107000001514155735FMT 2" xfId="194"/>
    <cellStyle name="Arial1070000015536870911" xfId="195"/>
    <cellStyle name="Arial1070000015536870911 2" xfId="196"/>
    <cellStyle name="Arial1070000015536870911FMT" xfId="197"/>
    <cellStyle name="Arial1070000015536870911FMT 2" xfId="198"/>
    <cellStyle name="Arial107000001565535" xfId="199"/>
    <cellStyle name="Arial107000001565535 2" xfId="200"/>
    <cellStyle name="Arial107000001565535FMT" xfId="201"/>
    <cellStyle name="Arial107000001565535FMT 2" xfId="202"/>
    <cellStyle name="Arial117100000536870911" xfId="203"/>
    <cellStyle name="Arial118000000536870911" xfId="204"/>
    <cellStyle name="Arial2110100000536870911" xfId="205"/>
    <cellStyle name="Arial21101000015536870911" xfId="206"/>
    <cellStyle name="Arial2170000015536870911" xfId="207"/>
    <cellStyle name="Arial2170000015536870911 2" xfId="208"/>
    <cellStyle name="Arial2170000015536870911FMT" xfId="209"/>
    <cellStyle name="Arial2170000015536870911FMT 2" xfId="210"/>
    <cellStyle name="Bad" xfId="211"/>
    <cellStyle name="Calc Currency (0)" xfId="212"/>
    <cellStyle name="Calc Currency (2)" xfId="213"/>
    <cellStyle name="Calc Percent (0)" xfId="214"/>
    <cellStyle name="Calc Percent (1)" xfId="215"/>
    <cellStyle name="Calc Percent (2)" xfId="216"/>
    <cellStyle name="Calc Units (0)" xfId="217"/>
    <cellStyle name="Calc Units (1)" xfId="218"/>
    <cellStyle name="Calc Units (2)" xfId="219"/>
    <cellStyle name="Calculation" xfId="220"/>
    <cellStyle name="Check Cell" xfId="221"/>
    <cellStyle name="Comma [00]" xfId="222"/>
    <cellStyle name="Comma 2" xfId="223"/>
    <cellStyle name="Comma 3" xfId="224"/>
    <cellStyle name="Currency [00]" xfId="225"/>
    <cellStyle name="Data Cell - PerformancePoint" xfId="226"/>
    <cellStyle name="Data Entry Cell - PerformancePoint" xfId="227"/>
    <cellStyle name="Date Short" xfId="228"/>
    <cellStyle name="Default" xfId="229"/>
    <cellStyle name="Dezimal [0]_PERSONAL" xfId="230"/>
    <cellStyle name="Dezimal_PERSONAL" xfId="231"/>
    <cellStyle name="Emphasis 1" xfId="232"/>
    <cellStyle name="Emphasis 1 2" xfId="233"/>
    <cellStyle name="Emphasis 1 3" xfId="234"/>
    <cellStyle name="Emphasis 1 4" xfId="235"/>
    <cellStyle name="Emphasis 1 5" xfId="236"/>
    <cellStyle name="Emphasis 1 6" xfId="237"/>
    <cellStyle name="Emphasis 2" xfId="238"/>
    <cellStyle name="Emphasis 2 2" xfId="239"/>
    <cellStyle name="Emphasis 2 3" xfId="240"/>
    <cellStyle name="Emphasis 2 4" xfId="241"/>
    <cellStyle name="Emphasis 2 5" xfId="242"/>
    <cellStyle name="Emphasis 2 6" xfId="243"/>
    <cellStyle name="Emphasis 3" xfId="244"/>
    <cellStyle name="Enter Currency (0)" xfId="245"/>
    <cellStyle name="Enter Currency (2)" xfId="246"/>
    <cellStyle name="Enter Units (0)" xfId="247"/>
    <cellStyle name="Enter Units (1)" xfId="248"/>
    <cellStyle name="Enter Units (2)" xfId="249"/>
    <cellStyle name="Euro" xfId="250"/>
    <cellStyle name="Explanatory Text" xfId="251"/>
    <cellStyle name="Good" xfId="252"/>
    <cellStyle name="Good 2" xfId="253"/>
    <cellStyle name="Good 3" xfId="254"/>
    <cellStyle name="Good 4" xfId="255"/>
    <cellStyle name="Good_7-р_Из_Системы" xfId="256"/>
    <cellStyle name="Header1" xfId="257"/>
    <cellStyle name="Header2" xfId="258"/>
    <cellStyle name="Heading 1" xfId="259"/>
    <cellStyle name="Heading 2" xfId="260"/>
    <cellStyle name="Heading 3" xfId="261"/>
    <cellStyle name="Heading 4" xfId="262"/>
    <cellStyle name="Input" xfId="263"/>
    <cellStyle name="Link Currency (0)" xfId="264"/>
    <cellStyle name="Link Currency (2)" xfId="265"/>
    <cellStyle name="Link Units (0)" xfId="266"/>
    <cellStyle name="Link Units (1)" xfId="267"/>
    <cellStyle name="Link Units (2)" xfId="268"/>
    <cellStyle name="Linked Cell" xfId="269"/>
    <cellStyle name="Locked Cell - PerformancePoint" xfId="270"/>
    <cellStyle name="Neutral" xfId="271"/>
    <cellStyle name="Neutral 2" xfId="272"/>
    <cellStyle name="Neutral 3" xfId="273"/>
    <cellStyle name="Neutral 4" xfId="274"/>
    <cellStyle name="Neutral_7-р_Из_Системы" xfId="275"/>
    <cellStyle name="Norma11l" xfId="276"/>
    <cellStyle name="Normal 2" xfId="277"/>
    <cellStyle name="Normal 3" xfId="278"/>
    <cellStyle name="Normal 4" xfId="279"/>
    <cellStyle name="Normal 5" xfId="280"/>
    <cellStyle name="Normal_macro 2012 var 1" xfId="281"/>
    <cellStyle name="Note" xfId="282"/>
    <cellStyle name="Note 2" xfId="283"/>
    <cellStyle name="Note 3" xfId="284"/>
    <cellStyle name="Note 4" xfId="285"/>
    <cellStyle name="Note_7-р_Из_Системы" xfId="286"/>
    <cellStyle name="Output" xfId="287"/>
    <cellStyle name="Percent [0]" xfId="288"/>
    <cellStyle name="Percent [00]" xfId="289"/>
    <cellStyle name="Percent 2" xfId="290"/>
    <cellStyle name="Percent 3" xfId="291"/>
    <cellStyle name="PrePop Currency (0)" xfId="292"/>
    <cellStyle name="PrePop Currency (2)" xfId="293"/>
    <cellStyle name="PrePop Units (0)" xfId="294"/>
    <cellStyle name="PrePop Units (1)" xfId="295"/>
    <cellStyle name="PrePop Units (2)" xfId="296"/>
    <cellStyle name="SAPBEXaggData" xfId="297"/>
    <cellStyle name="SAPBEXaggData 2" xfId="298"/>
    <cellStyle name="SAPBEXaggData 3" xfId="299"/>
    <cellStyle name="SAPBEXaggData 4" xfId="300"/>
    <cellStyle name="SAPBEXaggData 5" xfId="301"/>
    <cellStyle name="SAPBEXaggData 6" xfId="302"/>
    <cellStyle name="SAPBEXaggDataEmph" xfId="303"/>
    <cellStyle name="SAPBEXaggDataEmph 2" xfId="304"/>
    <cellStyle name="SAPBEXaggDataEmph 3" xfId="305"/>
    <cellStyle name="SAPBEXaggDataEmph 4" xfId="306"/>
    <cellStyle name="SAPBEXaggDataEmph 5" xfId="307"/>
    <cellStyle name="SAPBEXaggDataEmph 6" xfId="308"/>
    <cellStyle name="SAPBEXaggItem" xfId="309"/>
    <cellStyle name="SAPBEXaggItem 2" xfId="310"/>
    <cellStyle name="SAPBEXaggItem 3" xfId="311"/>
    <cellStyle name="SAPBEXaggItem 4" xfId="312"/>
    <cellStyle name="SAPBEXaggItem 5" xfId="313"/>
    <cellStyle name="SAPBEXaggItem 6" xfId="314"/>
    <cellStyle name="SAPBEXaggItemX" xfId="315"/>
    <cellStyle name="SAPBEXaggItemX 2" xfId="316"/>
    <cellStyle name="SAPBEXaggItemX 3" xfId="317"/>
    <cellStyle name="SAPBEXaggItemX 4" xfId="318"/>
    <cellStyle name="SAPBEXaggItemX 5" xfId="319"/>
    <cellStyle name="SAPBEXaggItemX 6" xfId="320"/>
    <cellStyle name="SAPBEXchaText" xfId="321"/>
    <cellStyle name="SAPBEXchaText 2" xfId="322"/>
    <cellStyle name="SAPBEXchaText 3" xfId="323"/>
    <cellStyle name="SAPBEXchaText 4" xfId="324"/>
    <cellStyle name="SAPBEXchaText 5" xfId="325"/>
    <cellStyle name="SAPBEXchaText 6" xfId="326"/>
    <cellStyle name="SAPBEXchaText_Приложение_1_к_7-у-о_2009_Кв_1_ФСТ" xfId="327"/>
    <cellStyle name="SAPBEXexcBad7" xfId="328"/>
    <cellStyle name="SAPBEXexcBad7 2" xfId="329"/>
    <cellStyle name="SAPBEXexcBad7 3" xfId="330"/>
    <cellStyle name="SAPBEXexcBad7 4" xfId="331"/>
    <cellStyle name="SAPBEXexcBad7 5" xfId="332"/>
    <cellStyle name="SAPBEXexcBad7 6" xfId="333"/>
    <cellStyle name="SAPBEXexcBad8" xfId="334"/>
    <cellStyle name="SAPBEXexcBad8 2" xfId="335"/>
    <cellStyle name="SAPBEXexcBad8 3" xfId="336"/>
    <cellStyle name="SAPBEXexcBad8 4" xfId="337"/>
    <cellStyle name="SAPBEXexcBad8 5" xfId="338"/>
    <cellStyle name="SAPBEXexcBad8 6" xfId="339"/>
    <cellStyle name="SAPBEXexcBad9" xfId="340"/>
    <cellStyle name="SAPBEXexcBad9 2" xfId="341"/>
    <cellStyle name="SAPBEXexcBad9 3" xfId="342"/>
    <cellStyle name="SAPBEXexcBad9 4" xfId="343"/>
    <cellStyle name="SAPBEXexcBad9 5" xfId="344"/>
    <cellStyle name="SAPBEXexcBad9 6" xfId="345"/>
    <cellStyle name="SAPBEXexcCritical4" xfId="346"/>
    <cellStyle name="SAPBEXexcCritical4 2" xfId="347"/>
    <cellStyle name="SAPBEXexcCritical4 3" xfId="348"/>
    <cellStyle name="SAPBEXexcCritical4 4" xfId="349"/>
    <cellStyle name="SAPBEXexcCritical4 5" xfId="350"/>
    <cellStyle name="SAPBEXexcCritical4 6" xfId="351"/>
    <cellStyle name="SAPBEXexcCritical5" xfId="352"/>
    <cellStyle name="SAPBEXexcCritical5 2" xfId="353"/>
    <cellStyle name="SAPBEXexcCritical5 3" xfId="354"/>
    <cellStyle name="SAPBEXexcCritical5 4" xfId="355"/>
    <cellStyle name="SAPBEXexcCritical5 5" xfId="356"/>
    <cellStyle name="SAPBEXexcCritical5 6" xfId="357"/>
    <cellStyle name="SAPBEXexcCritical6" xfId="358"/>
    <cellStyle name="SAPBEXexcCritical6 2" xfId="359"/>
    <cellStyle name="SAPBEXexcCritical6 3" xfId="360"/>
    <cellStyle name="SAPBEXexcCritical6 4" xfId="361"/>
    <cellStyle name="SAPBEXexcCritical6 5" xfId="362"/>
    <cellStyle name="SAPBEXexcCritical6 6" xfId="363"/>
    <cellStyle name="SAPBEXexcGood1" xfId="364"/>
    <cellStyle name="SAPBEXexcGood1 2" xfId="365"/>
    <cellStyle name="SAPBEXexcGood1 3" xfId="366"/>
    <cellStyle name="SAPBEXexcGood1 4" xfId="367"/>
    <cellStyle name="SAPBEXexcGood1 5" xfId="368"/>
    <cellStyle name="SAPBEXexcGood1 6" xfId="369"/>
    <cellStyle name="SAPBEXexcGood2" xfId="370"/>
    <cellStyle name="SAPBEXexcGood2 2" xfId="371"/>
    <cellStyle name="SAPBEXexcGood2 3" xfId="372"/>
    <cellStyle name="SAPBEXexcGood2 4" xfId="373"/>
    <cellStyle name="SAPBEXexcGood2 5" xfId="374"/>
    <cellStyle name="SAPBEXexcGood2 6" xfId="375"/>
    <cellStyle name="SAPBEXexcGood3" xfId="376"/>
    <cellStyle name="SAPBEXexcGood3 2" xfId="377"/>
    <cellStyle name="SAPBEXexcGood3 3" xfId="378"/>
    <cellStyle name="SAPBEXexcGood3 4" xfId="379"/>
    <cellStyle name="SAPBEXexcGood3 5" xfId="380"/>
    <cellStyle name="SAPBEXexcGood3 6" xfId="381"/>
    <cellStyle name="SAPBEXfilterDrill" xfId="382"/>
    <cellStyle name="SAPBEXfilterDrill 2" xfId="383"/>
    <cellStyle name="SAPBEXfilterDrill 3" xfId="384"/>
    <cellStyle name="SAPBEXfilterDrill 4" xfId="385"/>
    <cellStyle name="SAPBEXfilterDrill 5" xfId="386"/>
    <cellStyle name="SAPBEXfilterDrill 6" xfId="387"/>
    <cellStyle name="SAPBEXfilterItem" xfId="388"/>
    <cellStyle name="SAPBEXfilterItem 2" xfId="389"/>
    <cellStyle name="SAPBEXfilterItem 3" xfId="390"/>
    <cellStyle name="SAPBEXfilterItem 4" xfId="391"/>
    <cellStyle name="SAPBEXfilterItem 5" xfId="392"/>
    <cellStyle name="SAPBEXfilterItem 6" xfId="393"/>
    <cellStyle name="SAPBEXfilterText" xfId="394"/>
    <cellStyle name="SAPBEXfilterText 2" xfId="395"/>
    <cellStyle name="SAPBEXfilterText 3" xfId="396"/>
    <cellStyle name="SAPBEXfilterText 4" xfId="397"/>
    <cellStyle name="SAPBEXfilterText 5" xfId="398"/>
    <cellStyle name="SAPBEXfilterText 6" xfId="399"/>
    <cellStyle name="SAPBEXformats" xfId="400"/>
    <cellStyle name="SAPBEXformats 2" xfId="401"/>
    <cellStyle name="SAPBEXformats 3" xfId="402"/>
    <cellStyle name="SAPBEXformats 4" xfId="403"/>
    <cellStyle name="SAPBEXformats 5" xfId="404"/>
    <cellStyle name="SAPBEXformats 6" xfId="405"/>
    <cellStyle name="SAPBEXheaderItem" xfId="406"/>
    <cellStyle name="SAPBEXheaderItem 2" xfId="407"/>
    <cellStyle name="SAPBEXheaderItem 3" xfId="408"/>
    <cellStyle name="SAPBEXheaderItem 4" xfId="409"/>
    <cellStyle name="SAPBEXheaderItem 5" xfId="410"/>
    <cellStyle name="SAPBEXheaderItem 6" xfId="411"/>
    <cellStyle name="SAPBEXheaderText" xfId="412"/>
    <cellStyle name="SAPBEXheaderText 2" xfId="413"/>
    <cellStyle name="SAPBEXheaderText 3" xfId="414"/>
    <cellStyle name="SAPBEXheaderText 4" xfId="415"/>
    <cellStyle name="SAPBEXheaderText 5" xfId="416"/>
    <cellStyle name="SAPBEXheaderText 6" xfId="417"/>
    <cellStyle name="SAPBEXHLevel0" xfId="418"/>
    <cellStyle name="SAPBEXHLevel0 2" xfId="419"/>
    <cellStyle name="SAPBEXHLevel0 3" xfId="420"/>
    <cellStyle name="SAPBEXHLevel0 4" xfId="421"/>
    <cellStyle name="SAPBEXHLevel0 5" xfId="422"/>
    <cellStyle name="SAPBEXHLevel0 6" xfId="423"/>
    <cellStyle name="SAPBEXHLevel0 7" xfId="424"/>
    <cellStyle name="SAPBEXHLevel0_7y-отчетная_РЖД_2009_04" xfId="425"/>
    <cellStyle name="SAPBEXHLevel0X" xfId="426"/>
    <cellStyle name="SAPBEXHLevel0X 2" xfId="427"/>
    <cellStyle name="SAPBEXHLevel0X 3" xfId="428"/>
    <cellStyle name="SAPBEXHLevel0X 4" xfId="429"/>
    <cellStyle name="SAPBEXHLevel0X 5" xfId="430"/>
    <cellStyle name="SAPBEXHLevel0X 6" xfId="431"/>
    <cellStyle name="SAPBEXHLevel0X 7" xfId="432"/>
    <cellStyle name="SAPBEXHLevel0X 8" xfId="433"/>
    <cellStyle name="SAPBEXHLevel0X 9" xfId="434"/>
    <cellStyle name="SAPBEXHLevel0X_7-р_Из_Системы" xfId="435"/>
    <cellStyle name="SAPBEXHLevel1" xfId="436"/>
    <cellStyle name="SAPBEXHLevel1 2" xfId="437"/>
    <cellStyle name="SAPBEXHLevel1 3" xfId="438"/>
    <cellStyle name="SAPBEXHLevel1 4" xfId="439"/>
    <cellStyle name="SAPBEXHLevel1 5" xfId="440"/>
    <cellStyle name="SAPBEXHLevel1 6" xfId="441"/>
    <cellStyle name="SAPBEXHLevel1 7" xfId="442"/>
    <cellStyle name="SAPBEXHLevel1_7y-отчетная_РЖД_2009_04" xfId="443"/>
    <cellStyle name="SAPBEXHLevel1X" xfId="444"/>
    <cellStyle name="SAPBEXHLevel1X 2" xfId="445"/>
    <cellStyle name="SAPBEXHLevel1X 3" xfId="446"/>
    <cellStyle name="SAPBEXHLevel1X 4" xfId="447"/>
    <cellStyle name="SAPBEXHLevel1X 5" xfId="448"/>
    <cellStyle name="SAPBEXHLevel1X 6" xfId="449"/>
    <cellStyle name="SAPBEXHLevel1X 7" xfId="450"/>
    <cellStyle name="SAPBEXHLevel1X 8" xfId="451"/>
    <cellStyle name="SAPBEXHLevel1X 9" xfId="452"/>
    <cellStyle name="SAPBEXHLevel1X_7-р_Из_Системы" xfId="453"/>
    <cellStyle name="SAPBEXHLevel2" xfId="454"/>
    <cellStyle name="SAPBEXHLevel2 2" xfId="455"/>
    <cellStyle name="SAPBEXHLevel2 3" xfId="456"/>
    <cellStyle name="SAPBEXHLevel2 4" xfId="457"/>
    <cellStyle name="SAPBEXHLevel2 5" xfId="458"/>
    <cellStyle name="SAPBEXHLevel2 6" xfId="459"/>
    <cellStyle name="SAPBEXHLevel2_Приложение_1_к_7-у-о_2009_Кв_1_ФСТ" xfId="460"/>
    <cellStyle name="SAPBEXHLevel2X" xfId="461"/>
    <cellStyle name="SAPBEXHLevel2X 2" xfId="462"/>
    <cellStyle name="SAPBEXHLevel2X 3" xfId="463"/>
    <cellStyle name="SAPBEXHLevel2X 4" xfId="464"/>
    <cellStyle name="SAPBEXHLevel2X 5" xfId="465"/>
    <cellStyle name="SAPBEXHLevel2X 6" xfId="466"/>
    <cellStyle name="SAPBEXHLevel2X 7" xfId="467"/>
    <cellStyle name="SAPBEXHLevel2X 8" xfId="468"/>
    <cellStyle name="SAPBEXHLevel2X 9" xfId="469"/>
    <cellStyle name="SAPBEXHLevel2X_7-р_Из_Системы" xfId="470"/>
    <cellStyle name="SAPBEXHLevel3" xfId="471"/>
    <cellStyle name="SAPBEXHLevel3 2" xfId="472"/>
    <cellStyle name="SAPBEXHLevel3 3" xfId="473"/>
    <cellStyle name="SAPBEXHLevel3 4" xfId="474"/>
    <cellStyle name="SAPBEXHLevel3 5" xfId="475"/>
    <cellStyle name="SAPBEXHLevel3 6" xfId="476"/>
    <cellStyle name="SAPBEXHLevel3_Приложение_1_к_7-у-о_2009_Кв_1_ФСТ" xfId="477"/>
    <cellStyle name="SAPBEXHLevel3X" xfId="478"/>
    <cellStyle name="SAPBEXHLevel3X 2" xfId="479"/>
    <cellStyle name="SAPBEXHLevel3X 3" xfId="480"/>
    <cellStyle name="SAPBEXHLevel3X 4" xfId="481"/>
    <cellStyle name="SAPBEXHLevel3X 5" xfId="482"/>
    <cellStyle name="SAPBEXHLevel3X 6" xfId="483"/>
    <cellStyle name="SAPBEXHLevel3X 7" xfId="484"/>
    <cellStyle name="SAPBEXHLevel3X 8" xfId="485"/>
    <cellStyle name="SAPBEXHLevel3X 9" xfId="486"/>
    <cellStyle name="SAPBEXHLevel3X_7-р_Из_Системы" xfId="487"/>
    <cellStyle name="SAPBEXinputData" xfId="488"/>
    <cellStyle name="SAPBEXinputData 10" xfId="489"/>
    <cellStyle name="SAPBEXinputData 2" xfId="490"/>
    <cellStyle name="SAPBEXinputData 3" xfId="491"/>
    <cellStyle name="SAPBEXinputData 4" xfId="492"/>
    <cellStyle name="SAPBEXinputData 5" xfId="493"/>
    <cellStyle name="SAPBEXinputData 6" xfId="494"/>
    <cellStyle name="SAPBEXinputData 7" xfId="495"/>
    <cellStyle name="SAPBEXinputData 8" xfId="496"/>
    <cellStyle name="SAPBEXinputData 9" xfId="497"/>
    <cellStyle name="SAPBEXinputData_7-р_Из_Системы" xfId="498"/>
    <cellStyle name="SAPBEXItemHeader" xfId="499"/>
    <cellStyle name="SAPBEXresData" xfId="500"/>
    <cellStyle name="SAPBEXresData 2" xfId="501"/>
    <cellStyle name="SAPBEXresData 3" xfId="502"/>
    <cellStyle name="SAPBEXresData 4" xfId="503"/>
    <cellStyle name="SAPBEXresData 5" xfId="504"/>
    <cellStyle name="SAPBEXresData 6" xfId="505"/>
    <cellStyle name="SAPBEXresDataEmph" xfId="506"/>
    <cellStyle name="SAPBEXresDataEmph 2" xfId="507"/>
    <cellStyle name="SAPBEXresDataEmph 2 2" xfId="508"/>
    <cellStyle name="SAPBEXresDataEmph 3" xfId="509"/>
    <cellStyle name="SAPBEXresDataEmph 3 2" xfId="510"/>
    <cellStyle name="SAPBEXresDataEmph 4" xfId="511"/>
    <cellStyle name="SAPBEXresDataEmph 4 2" xfId="512"/>
    <cellStyle name="SAPBEXresDataEmph 5" xfId="513"/>
    <cellStyle name="SAPBEXresDataEmph 5 2" xfId="514"/>
    <cellStyle name="SAPBEXresDataEmph 6" xfId="515"/>
    <cellStyle name="SAPBEXresDataEmph 6 2" xfId="516"/>
    <cellStyle name="SAPBEXresItem" xfId="517"/>
    <cellStyle name="SAPBEXresItem 2" xfId="518"/>
    <cellStyle name="SAPBEXresItem 3" xfId="519"/>
    <cellStyle name="SAPBEXresItem 4" xfId="520"/>
    <cellStyle name="SAPBEXresItem 5" xfId="521"/>
    <cellStyle name="SAPBEXresItem 6" xfId="522"/>
    <cellStyle name="SAPBEXresItemX" xfId="523"/>
    <cellStyle name="SAPBEXresItemX 2" xfId="524"/>
    <cellStyle name="SAPBEXresItemX 3" xfId="525"/>
    <cellStyle name="SAPBEXresItemX 4" xfId="526"/>
    <cellStyle name="SAPBEXresItemX 5" xfId="527"/>
    <cellStyle name="SAPBEXresItemX 6" xfId="528"/>
    <cellStyle name="SAPBEXstdData" xfId="529"/>
    <cellStyle name="SAPBEXstdData 2" xfId="530"/>
    <cellStyle name="SAPBEXstdData 3" xfId="531"/>
    <cellStyle name="SAPBEXstdData 4" xfId="532"/>
    <cellStyle name="SAPBEXstdData 5" xfId="533"/>
    <cellStyle name="SAPBEXstdData 6" xfId="534"/>
    <cellStyle name="SAPBEXstdData_Приложение_1_к_7-у-о_2009_Кв_1_ФСТ" xfId="535"/>
    <cellStyle name="SAPBEXstdDataEmph" xfId="536"/>
    <cellStyle name="SAPBEXstdDataEmph 2" xfId="537"/>
    <cellStyle name="SAPBEXstdDataEmph 3" xfId="538"/>
    <cellStyle name="SAPBEXstdDataEmph 4" xfId="539"/>
    <cellStyle name="SAPBEXstdDataEmph 5" xfId="540"/>
    <cellStyle name="SAPBEXstdDataEmph 6" xfId="541"/>
    <cellStyle name="SAPBEXstdItem" xfId="542"/>
    <cellStyle name="SAPBEXstdItem 2" xfId="543"/>
    <cellStyle name="SAPBEXstdItem 3" xfId="544"/>
    <cellStyle name="SAPBEXstdItem 4" xfId="545"/>
    <cellStyle name="SAPBEXstdItem 5" xfId="546"/>
    <cellStyle name="SAPBEXstdItem 6" xfId="547"/>
    <cellStyle name="SAPBEXstdItem 7" xfId="548"/>
    <cellStyle name="SAPBEXstdItem_7-р" xfId="549"/>
    <cellStyle name="SAPBEXstdItemX" xfId="550"/>
    <cellStyle name="SAPBEXstdItemX 2" xfId="551"/>
    <cellStyle name="SAPBEXstdItemX 3" xfId="552"/>
    <cellStyle name="SAPBEXstdItemX 4" xfId="553"/>
    <cellStyle name="SAPBEXstdItemX 5" xfId="554"/>
    <cellStyle name="SAPBEXstdItemX 6" xfId="555"/>
    <cellStyle name="SAPBEXtitle" xfId="556"/>
    <cellStyle name="SAPBEXtitle 2" xfId="557"/>
    <cellStyle name="SAPBEXtitle 3" xfId="558"/>
    <cellStyle name="SAPBEXtitle 4" xfId="559"/>
    <cellStyle name="SAPBEXtitle 5" xfId="560"/>
    <cellStyle name="SAPBEXtitle 6" xfId="561"/>
    <cellStyle name="SAPBEXunassignedItem" xfId="562"/>
    <cellStyle name="SAPBEXunassignedItem 2" xfId="563"/>
    <cellStyle name="SAPBEXundefined" xfId="564"/>
    <cellStyle name="SAPBEXundefined 2" xfId="565"/>
    <cellStyle name="SAPBEXundefined 3" xfId="566"/>
    <cellStyle name="SAPBEXundefined 4" xfId="567"/>
    <cellStyle name="SAPBEXundefined 5" xfId="568"/>
    <cellStyle name="SAPBEXundefined 6" xfId="569"/>
    <cellStyle name="Sheet Title" xfId="570"/>
    <cellStyle name="styleColumnTitles" xfId="571"/>
    <cellStyle name="styleDateRange" xfId="572"/>
    <cellStyle name="styleHidden" xfId="573"/>
    <cellStyle name="styleNormal" xfId="574"/>
    <cellStyle name="styleSeriesAttributes" xfId="575"/>
    <cellStyle name="styleSeriesData" xfId="576"/>
    <cellStyle name="styleSeriesDataForecast" xfId="577"/>
    <cellStyle name="styleSeriesDataForecastNA" xfId="578"/>
    <cellStyle name="styleSeriesDataNA" xfId="579"/>
    <cellStyle name="Text Indent A" xfId="580"/>
    <cellStyle name="Text Indent B" xfId="581"/>
    <cellStyle name="Text Indent C" xfId="582"/>
    <cellStyle name="Times New Roman0181000015536870911" xfId="583"/>
    <cellStyle name="Title" xfId="584"/>
    <cellStyle name="Total" xfId="585"/>
    <cellStyle name="Warning Text" xfId="586"/>
    <cellStyle name="Акцент1 2" xfId="587"/>
    <cellStyle name="Акцент2 2" xfId="588"/>
    <cellStyle name="Акцент3 2" xfId="589"/>
    <cellStyle name="Акцент4 2" xfId="590"/>
    <cellStyle name="Акцент5 2" xfId="591"/>
    <cellStyle name="Акцент6 2" xfId="592"/>
    <cellStyle name="Ввод  2" xfId="593"/>
    <cellStyle name="Вывод 2" xfId="594"/>
    <cellStyle name="Вычисление 2" xfId="595"/>
    <cellStyle name="Гиперссылка 2" xfId="596"/>
    <cellStyle name="Итог 2" xfId="597"/>
    <cellStyle name="Контрольная ячейка 2" xfId="598"/>
    <cellStyle name="Нейтральный 2" xfId="599"/>
    <cellStyle name="Обычный" xfId="0" builtinId="0"/>
    <cellStyle name="Обычный 10" xfId="600"/>
    <cellStyle name="Обычный 11" xfId="601"/>
    <cellStyle name="Обычный 12" xfId="602"/>
    <cellStyle name="Обычный 12 2" xfId="603"/>
    <cellStyle name="Обычный 12_Т-НахВТО-газ-28.09.12" xfId="604"/>
    <cellStyle name="Обычный 13" xfId="605"/>
    <cellStyle name="Обычный 14" xfId="606"/>
    <cellStyle name="Обычный 15" xfId="607"/>
    <cellStyle name="Обычный 16" xfId="608"/>
    <cellStyle name="Обычный 16 2" xfId="609"/>
    <cellStyle name="Обычный 17" xfId="610"/>
    <cellStyle name="Обычный 18" xfId="2"/>
    <cellStyle name="Обычный 18 2" xfId="611"/>
    <cellStyle name="Обычный 19" xfId="612"/>
    <cellStyle name="Обычный 2" xfId="613"/>
    <cellStyle name="Обычный 2 10" xfId="614"/>
    <cellStyle name="Обычный 2 11" xfId="615"/>
    <cellStyle name="Обычный 2 11 2" xfId="616"/>
    <cellStyle name="Обычный 2 11_Т-НахВТО-газ-28.09.12" xfId="617"/>
    <cellStyle name="Обычный 2 12" xfId="618"/>
    <cellStyle name="Обычный 2 12 2" xfId="619"/>
    <cellStyle name="Обычный 2 12_Т-НахВТО-газ-28.09.12" xfId="620"/>
    <cellStyle name="Обычный 2 13" xfId="621"/>
    <cellStyle name="Обычный 2 14" xfId="622"/>
    <cellStyle name="Обычный 2 2" xfId="623"/>
    <cellStyle name="Обычный 2 2 2" xfId="624"/>
    <cellStyle name="Обычный 2 2 2 2" xfId="625"/>
    <cellStyle name="Обычный 2 2 2 2 2" xfId="626"/>
    <cellStyle name="Обычный 2 2 2 2 2 2" xfId="627"/>
    <cellStyle name="Обычный 2 2 2 2 2 2 2" xfId="628"/>
    <cellStyle name="Обычный 2 2 3" xfId="629"/>
    <cellStyle name="Обычный 2 3" xfId="630"/>
    <cellStyle name="Обычный 2 4" xfId="631"/>
    <cellStyle name="Обычный 2 4 2" xfId="632"/>
    <cellStyle name="Обычный 2 5" xfId="633"/>
    <cellStyle name="Обычный 2 6" xfId="634"/>
    <cellStyle name="Обычный 2 7" xfId="635"/>
    <cellStyle name="Обычный 2 8" xfId="636"/>
    <cellStyle name="Обычный 2 9" xfId="637"/>
    <cellStyle name="Обычный 2_Т-НахВТО-газ-28.09.12" xfId="638"/>
    <cellStyle name="Обычный 20" xfId="639"/>
    <cellStyle name="Обычный 21" xfId="640"/>
    <cellStyle name="Обычный 22" xfId="641"/>
    <cellStyle name="Обычный 23" xfId="642"/>
    <cellStyle name="Обычный 24" xfId="643"/>
    <cellStyle name="Обычный 25" xfId="644"/>
    <cellStyle name="Обычный 26" xfId="645"/>
    <cellStyle name="Обычный 27" xfId="646"/>
    <cellStyle name="Обычный 28" xfId="647"/>
    <cellStyle name="Обычный 29" xfId="648"/>
    <cellStyle name="Обычный 3" xfId="649"/>
    <cellStyle name="Обычный 3 2" xfId="650"/>
    <cellStyle name="Обычный 3 3" xfId="651"/>
    <cellStyle name="Обычный 3 4" xfId="652"/>
    <cellStyle name="Обычный 3 5" xfId="653"/>
    <cellStyle name="Обычный 3_RZD_2009-2030_macromodel_090518" xfId="654"/>
    <cellStyle name="Обычный 30" xfId="655"/>
    <cellStyle name="Обычный 31" xfId="656"/>
    <cellStyle name="Обычный 32" xfId="657"/>
    <cellStyle name="Обычный 33" xfId="658"/>
    <cellStyle name="Обычный 34" xfId="659"/>
    <cellStyle name="Обычный 34 2" xfId="660"/>
    <cellStyle name="Обычный 34 2 2" xfId="661"/>
    <cellStyle name="Обычный 34 3" xfId="662"/>
    <cellStyle name="Обычный 35" xfId="663"/>
    <cellStyle name="Обычный 36" xfId="664"/>
    <cellStyle name="Обычный 37" xfId="665"/>
    <cellStyle name="Обычный 38" xfId="666"/>
    <cellStyle name="Обычный 39" xfId="667"/>
    <cellStyle name="Обычный 4" xfId="668"/>
    <cellStyle name="Обычный 4 2" xfId="669"/>
    <cellStyle name="Обычный 4 2 2" xfId="670"/>
    <cellStyle name="Обычный 4 2_Т-НахВТО-газ-28.09.12" xfId="671"/>
    <cellStyle name="Обычный 4 3 2 2 2" xfId="672"/>
    <cellStyle name="Обычный 4_ЦФ запрос2008-2009" xfId="673"/>
    <cellStyle name="Обычный 40" xfId="674"/>
    <cellStyle name="Обычный 41" xfId="675"/>
    <cellStyle name="Обычный 42" xfId="676"/>
    <cellStyle name="Обычный 43" xfId="677"/>
    <cellStyle name="Обычный 44" xfId="678"/>
    <cellStyle name="Обычный 45" xfId="679"/>
    <cellStyle name="Обычный 46" xfId="680"/>
    <cellStyle name="Обычный 47" xfId="681"/>
    <cellStyle name="Обычный 48" xfId="682"/>
    <cellStyle name="Обычный 49" xfId="683"/>
    <cellStyle name="Обычный 5" xfId="684"/>
    <cellStyle name="Обычный 50" xfId="685"/>
    <cellStyle name="Обычный 51" xfId="686"/>
    <cellStyle name="Обычный 52" xfId="687"/>
    <cellStyle name="Обычный 53" xfId="688"/>
    <cellStyle name="Обычный 54" xfId="689"/>
    <cellStyle name="Обычный 59" xfId="690"/>
    <cellStyle name="Обычный 6" xfId="691"/>
    <cellStyle name="Обычный 6 2" xfId="692"/>
    <cellStyle name="Обычный 7" xfId="693"/>
    <cellStyle name="Обычный 8" xfId="694"/>
    <cellStyle name="Обычный 9" xfId="695"/>
    <cellStyle name="Обычный 9 2" xfId="696"/>
    <cellStyle name="Обычный 97" xfId="697"/>
    <cellStyle name="Плохой 2" xfId="698"/>
    <cellStyle name="Пояснение 2" xfId="699"/>
    <cellStyle name="Примечание 2" xfId="700"/>
    <cellStyle name="Процентный 10" xfId="701"/>
    <cellStyle name="Процентный 11" xfId="702"/>
    <cellStyle name="Процентный 12" xfId="703"/>
    <cellStyle name="Процентный 13" xfId="704"/>
    <cellStyle name="Процентный 14" xfId="705"/>
    <cellStyle name="Процентный 2" xfId="706"/>
    <cellStyle name="Процентный 2 2" xfId="707"/>
    <cellStyle name="Процентный 2 2 2" xfId="708"/>
    <cellStyle name="Процентный 3" xfId="709"/>
    <cellStyle name="Процентный 4" xfId="710"/>
    <cellStyle name="Процентный 5" xfId="711"/>
    <cellStyle name="Процентный 6" xfId="712"/>
    <cellStyle name="Процентный 7" xfId="713"/>
    <cellStyle name="Процентный 8" xfId="714"/>
    <cellStyle name="Процентный 9" xfId="715"/>
    <cellStyle name="Сверхулин" xfId="716"/>
    <cellStyle name="Связанная ячейка 2" xfId="717"/>
    <cellStyle name="Стиль 1" xfId="718"/>
    <cellStyle name="Стиль 1 2" xfId="719"/>
    <cellStyle name="Стиль 1 3" xfId="720"/>
    <cellStyle name="Стиль 1 4" xfId="721"/>
    <cellStyle name="Стиль 1 5" xfId="722"/>
    <cellStyle name="Стиль 1 6" xfId="723"/>
    <cellStyle name="Стиль 1 7" xfId="724"/>
    <cellStyle name="Стиль 1_Книга2" xfId="725"/>
    <cellStyle name="ТаблицаТекст" xfId="726"/>
    <cellStyle name="Текст предупреждения 2" xfId="727"/>
    <cellStyle name="Тысячи [0]_Chart1 (Sales &amp; Costs)" xfId="728"/>
    <cellStyle name="Тысячи_Chart1 (Sales &amp; Costs)" xfId="729"/>
    <cellStyle name="Финансовый" xfId="1" builtinId="3"/>
    <cellStyle name="Финансовый [0] 2" xfId="730"/>
    <cellStyle name="Финансовый [0] 3" xfId="731"/>
    <cellStyle name="Финансовый 10" xfId="732"/>
    <cellStyle name="Финансовый 11" xfId="733"/>
    <cellStyle name="Финансовый 12" xfId="734"/>
    <cellStyle name="Финансовый 13" xfId="735"/>
    <cellStyle name="Финансовый 14" xfId="736"/>
    <cellStyle name="Финансовый 15" xfId="737"/>
    <cellStyle name="Финансовый 16" xfId="738"/>
    <cellStyle name="Финансовый 17" xfId="739"/>
    <cellStyle name="Финансовый 2" xfId="740"/>
    <cellStyle name="Финансовый 2 10" xfId="741"/>
    <cellStyle name="Финансовый 2 11" xfId="742"/>
    <cellStyle name="Финансовый 2 2" xfId="3"/>
    <cellStyle name="Финансовый 2 2 2" xfId="743"/>
    <cellStyle name="Финансовый 2 2 2 2" xfId="744"/>
    <cellStyle name="Финансовый 2 2 3" xfId="745"/>
    <cellStyle name="Финансовый 2 2 4" xfId="746"/>
    <cellStyle name="Финансовый 2 3" xfId="747"/>
    <cellStyle name="Финансовый 2 3 2" xfId="748"/>
    <cellStyle name="Финансовый 2 4" xfId="749"/>
    <cellStyle name="Финансовый 2 5" xfId="750"/>
    <cellStyle name="Финансовый 2 6" xfId="751"/>
    <cellStyle name="Финансовый 2 7" xfId="752"/>
    <cellStyle name="Финансовый 2 8" xfId="753"/>
    <cellStyle name="Финансовый 2 9" xfId="754"/>
    <cellStyle name="Финансовый 3" xfId="755"/>
    <cellStyle name="Финансовый 4" xfId="756"/>
    <cellStyle name="Финансовый 4 2" xfId="757"/>
    <cellStyle name="Финансовый 5" xfId="758"/>
    <cellStyle name="Финансовый 6" xfId="759"/>
    <cellStyle name="Финансовый 7" xfId="760"/>
    <cellStyle name="Финансовый 8" xfId="761"/>
    <cellStyle name="Финансовый 9" xfId="762"/>
    <cellStyle name="Хороший 2" xfId="763"/>
  </cellStyles>
  <dxfs count="110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54;&#1041;/06-03-06/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8"/>
  <sheetViews>
    <sheetView topLeftCell="A86" zoomScale="70" zoomScaleNormal="70" workbookViewId="0">
      <selection activeCell="A102" sqref="A102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8" s="1" customFormat="1" x14ac:dyDescent="0.25">
      <c r="A1" s="75" t="s">
        <v>68</v>
      </c>
      <c r="B1" s="75"/>
      <c r="C1" s="75"/>
      <c r="D1" s="75"/>
      <c r="E1" s="75"/>
      <c r="F1" s="75"/>
      <c r="G1" s="75"/>
    </row>
    <row r="2" spans="1:8" s="1" customFormat="1" ht="18.75" customHeight="1" x14ac:dyDescent="0.25">
      <c r="A2" s="75" t="s">
        <v>0</v>
      </c>
      <c r="B2" s="75"/>
      <c r="C2" s="75"/>
      <c r="D2" s="75"/>
      <c r="E2" s="75"/>
      <c r="F2" s="75"/>
      <c r="G2" s="75"/>
    </row>
    <row r="3" spans="1:8" s="1" customFormat="1" ht="18.75" customHeight="1" x14ac:dyDescent="0.25">
      <c r="A3" s="75" t="s">
        <v>28</v>
      </c>
      <c r="B3" s="75"/>
      <c r="C3" s="75"/>
      <c r="D3" s="75"/>
      <c r="E3" s="75"/>
      <c r="F3" s="75"/>
      <c r="G3" s="75"/>
    </row>
    <row r="4" spans="1:8" s="2" customFormat="1" x14ac:dyDescent="0.25">
      <c r="A4" s="75" t="s">
        <v>65</v>
      </c>
      <c r="B4" s="75"/>
      <c r="C4" s="75"/>
      <c r="D4" s="75"/>
      <c r="E4" s="75"/>
      <c r="F4" s="75"/>
      <c r="G4" s="75"/>
    </row>
    <row r="5" spans="1:8" s="2" customFormat="1" ht="79.5" customHeight="1" x14ac:dyDescent="0.25">
      <c r="A5" s="76" t="s">
        <v>29</v>
      </c>
      <c r="B5" s="76"/>
      <c r="C5" s="76"/>
      <c r="D5" s="76"/>
      <c r="E5" s="76"/>
      <c r="F5" s="76"/>
      <c r="G5" s="76"/>
    </row>
    <row r="6" spans="1:8" s="2" customFormat="1" x14ac:dyDescent="0.25">
      <c r="A6" s="35"/>
      <c r="B6" s="36"/>
      <c r="C6" s="36"/>
      <c r="D6" s="36"/>
      <c r="E6" s="36"/>
      <c r="F6" s="36"/>
      <c r="G6" s="36"/>
    </row>
    <row r="7" spans="1:8" s="2" customFormat="1" ht="21.75" customHeight="1" thickBot="1" x14ac:dyDescent="0.3">
      <c r="A7" s="74" t="s">
        <v>1</v>
      </c>
      <c r="B7" s="74"/>
      <c r="C7" s="74"/>
      <c r="D7" s="74"/>
      <c r="E7" s="74"/>
      <c r="F7" s="74"/>
      <c r="G7" s="74"/>
    </row>
    <row r="8" spans="1:8" s="2" customFormat="1" ht="77.25" customHeight="1" thickBot="1" x14ac:dyDescent="0.3">
      <c r="A8" s="70" t="s">
        <v>2</v>
      </c>
      <c r="B8" s="71" t="s">
        <v>3</v>
      </c>
      <c r="C8" s="71"/>
      <c r="D8" s="71" t="s">
        <v>4</v>
      </c>
      <c r="E8" s="71"/>
      <c r="F8" s="71" t="s">
        <v>30</v>
      </c>
      <c r="G8" s="71"/>
      <c r="H8" s="2" t="s">
        <v>67</v>
      </c>
    </row>
    <row r="9" spans="1:8" s="2" customFormat="1" ht="112.5" customHeight="1" thickBot="1" x14ac:dyDescent="0.3">
      <c r="A9" s="70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8" s="6" customFormat="1" ht="45" customHeight="1" x14ac:dyDescent="0.25">
      <c r="A10" s="4" t="s">
        <v>7</v>
      </c>
      <c r="B10" s="5">
        <f t="shared" ref="B10:G10" si="0">SUM(B11:B16)</f>
        <v>0</v>
      </c>
      <c r="C10" s="5">
        <f t="shared" si="0"/>
        <v>3502.7</v>
      </c>
      <c r="D10" s="5">
        <f t="shared" si="0"/>
        <v>0</v>
      </c>
      <c r="E10" s="5">
        <f t="shared" si="0"/>
        <v>4275.8999999999996</v>
      </c>
      <c r="F10" s="5">
        <f t="shared" si="0"/>
        <v>17634.400000000001</v>
      </c>
      <c r="G10" s="48">
        <f t="shared" si="0"/>
        <v>4454.1000000000004</v>
      </c>
      <c r="H10" s="54"/>
    </row>
    <row r="11" spans="1:8" s="9" customFormat="1" ht="69" customHeight="1" x14ac:dyDescent="0.25">
      <c r="A11" s="7" t="s">
        <v>8</v>
      </c>
      <c r="B11" s="8"/>
      <c r="C11" s="8">
        <v>3500.5</v>
      </c>
      <c r="D11" s="8"/>
      <c r="E11" s="8">
        <v>4273.7</v>
      </c>
      <c r="F11" s="8"/>
      <c r="G11" s="49">
        <v>4273.7</v>
      </c>
      <c r="H11" s="55"/>
    </row>
    <row r="12" spans="1:8" s="9" customFormat="1" ht="69" customHeight="1" x14ac:dyDescent="0.25">
      <c r="A12" s="7" t="s">
        <v>35</v>
      </c>
      <c r="B12" s="8"/>
      <c r="C12" s="8"/>
      <c r="D12" s="8"/>
      <c r="E12" s="8"/>
      <c r="F12" s="8">
        <v>10695.9</v>
      </c>
      <c r="G12" s="49">
        <v>108.1</v>
      </c>
      <c r="H12" s="55"/>
    </row>
    <row r="13" spans="1:8" s="9" customFormat="1" ht="81.75" customHeight="1" x14ac:dyDescent="0.25">
      <c r="A13" s="7" t="s">
        <v>36</v>
      </c>
      <c r="B13" s="8"/>
      <c r="C13" s="8"/>
      <c r="D13" s="8"/>
      <c r="E13" s="8"/>
      <c r="F13" s="8">
        <v>6938.5</v>
      </c>
      <c r="G13" s="49">
        <v>70.099999999999994</v>
      </c>
      <c r="H13" s="55"/>
    </row>
    <row r="14" spans="1:8" s="10" customFormat="1" ht="69" hidden="1" customHeight="1" x14ac:dyDescent="0.25">
      <c r="A14" s="11" t="s">
        <v>9</v>
      </c>
      <c r="B14" s="12"/>
      <c r="C14" s="12"/>
      <c r="D14" s="12"/>
      <c r="E14" s="12"/>
      <c r="F14" s="12"/>
      <c r="G14" s="50"/>
      <c r="H14" s="56"/>
    </row>
    <row r="15" spans="1:8" s="10" customFormat="1" ht="90.75" customHeight="1" x14ac:dyDescent="0.25">
      <c r="A15" s="11" t="s">
        <v>10</v>
      </c>
      <c r="B15" s="12"/>
      <c r="C15" s="12">
        <f>2.2</f>
        <v>2.2000000000000002</v>
      </c>
      <c r="D15" s="12"/>
      <c r="E15" s="12">
        <f>2.2</f>
        <v>2.2000000000000002</v>
      </c>
      <c r="F15" s="12"/>
      <c r="G15" s="50">
        <f>2.2</f>
        <v>2.2000000000000002</v>
      </c>
      <c r="H15" s="56"/>
    </row>
    <row r="16" spans="1:8" s="10" customFormat="1" ht="19.5" thickBot="1" x14ac:dyDescent="0.3">
      <c r="A16" s="13"/>
      <c r="B16" s="14"/>
      <c r="C16" s="14"/>
      <c r="D16" s="14"/>
      <c r="E16" s="14"/>
      <c r="F16" s="14"/>
      <c r="G16" s="51"/>
      <c r="H16" s="56"/>
    </row>
    <row r="17" spans="1:8" s="10" customFormat="1" ht="19.5" thickBot="1" x14ac:dyDescent="0.3">
      <c r="A17" s="15"/>
      <c r="B17" s="16"/>
      <c r="C17" s="16"/>
      <c r="D17" s="16"/>
      <c r="E17" s="16"/>
      <c r="F17" s="16"/>
      <c r="G17" s="16"/>
      <c r="H17" s="56"/>
    </row>
    <row r="18" spans="1:8" s="6" customFormat="1" ht="45" customHeight="1" x14ac:dyDescent="0.25">
      <c r="A18" s="4" t="s">
        <v>11</v>
      </c>
      <c r="B18" s="5">
        <f t="shared" ref="B18:G18" si="1">SUM(B19:B27)</f>
        <v>0</v>
      </c>
      <c r="C18" s="5">
        <f t="shared" si="1"/>
        <v>3584.4</v>
      </c>
      <c r="D18" s="5">
        <f t="shared" si="1"/>
        <v>9108</v>
      </c>
      <c r="E18" s="5">
        <f t="shared" si="1"/>
        <v>6255.2</v>
      </c>
      <c r="F18" s="5">
        <f t="shared" si="1"/>
        <v>8572.7000000000007</v>
      </c>
      <c r="G18" s="48">
        <f t="shared" si="1"/>
        <v>6250</v>
      </c>
      <c r="H18" s="54"/>
    </row>
    <row r="19" spans="1:8" s="9" customFormat="1" ht="69" customHeight="1" x14ac:dyDescent="0.25">
      <c r="A19" s="7" t="s">
        <v>8</v>
      </c>
      <c r="B19" s="8"/>
      <c r="C19" s="8">
        <v>3580</v>
      </c>
      <c r="D19" s="8"/>
      <c r="E19" s="8">
        <v>6158.8</v>
      </c>
      <c r="F19" s="8"/>
      <c r="G19" s="49">
        <v>6158.8</v>
      </c>
      <c r="H19" s="55"/>
    </row>
    <row r="20" spans="1:8" s="9" customFormat="1" ht="69" customHeight="1" x14ac:dyDescent="0.25">
      <c r="A20" s="39" t="s">
        <v>37</v>
      </c>
      <c r="B20" s="8"/>
      <c r="C20" s="8"/>
      <c r="D20" s="8"/>
      <c r="E20" s="8"/>
      <c r="F20" s="8">
        <v>2249.1999999999998</v>
      </c>
      <c r="G20" s="49">
        <v>22.8</v>
      </c>
      <c r="H20" s="55"/>
    </row>
    <row r="21" spans="1:8" s="9" customFormat="1" ht="69" customHeight="1" x14ac:dyDescent="0.25">
      <c r="A21" s="39" t="s">
        <v>38</v>
      </c>
      <c r="B21" s="8"/>
      <c r="C21" s="8"/>
      <c r="D21" s="8"/>
      <c r="E21" s="8"/>
      <c r="F21" s="8">
        <v>2313.5</v>
      </c>
      <c r="G21" s="49">
        <v>23.4</v>
      </c>
      <c r="H21" s="55"/>
    </row>
    <row r="22" spans="1:8" s="9" customFormat="1" ht="69" customHeight="1" x14ac:dyDescent="0.25">
      <c r="A22" s="39" t="s">
        <v>39</v>
      </c>
      <c r="B22" s="8"/>
      <c r="C22" s="8"/>
      <c r="D22" s="8"/>
      <c r="E22" s="8"/>
      <c r="F22" s="8">
        <v>4010</v>
      </c>
      <c r="G22" s="49">
        <v>40.6</v>
      </c>
      <c r="H22" s="55"/>
    </row>
    <row r="23" spans="1:8" s="9" customFormat="1" ht="69" customHeight="1" x14ac:dyDescent="0.25">
      <c r="A23" s="40" t="s">
        <v>52</v>
      </c>
      <c r="B23" s="29"/>
      <c r="C23" s="29"/>
      <c r="D23" s="29">
        <v>6138</v>
      </c>
      <c r="E23" s="29">
        <v>62</v>
      </c>
      <c r="F23" s="29"/>
      <c r="G23" s="52"/>
      <c r="H23" s="55"/>
    </row>
    <row r="24" spans="1:8" s="9" customFormat="1" ht="69" customHeight="1" x14ac:dyDescent="0.25">
      <c r="A24" s="40" t="s">
        <v>55</v>
      </c>
      <c r="B24" s="29"/>
      <c r="C24" s="29"/>
      <c r="D24" s="29">
        <v>2970</v>
      </c>
      <c r="E24" s="29">
        <v>30</v>
      </c>
      <c r="F24" s="29"/>
      <c r="G24" s="52"/>
      <c r="H24" s="55"/>
    </row>
    <row r="25" spans="1:8" s="10" customFormat="1" ht="69" hidden="1" customHeight="1" x14ac:dyDescent="0.25">
      <c r="A25" s="11" t="s">
        <v>9</v>
      </c>
      <c r="B25" s="12"/>
      <c r="C25" s="12"/>
      <c r="D25" s="12"/>
      <c r="E25" s="12"/>
      <c r="F25" s="12"/>
      <c r="G25" s="50"/>
      <c r="H25" s="56"/>
    </row>
    <row r="26" spans="1:8" s="10" customFormat="1" ht="90.75" customHeight="1" x14ac:dyDescent="0.25">
      <c r="A26" s="11" t="s">
        <v>10</v>
      </c>
      <c r="B26" s="12"/>
      <c r="C26" s="12">
        <f>4.4</f>
        <v>4.4000000000000004</v>
      </c>
      <c r="D26" s="12"/>
      <c r="E26" s="12">
        <f>4.4</f>
        <v>4.4000000000000004</v>
      </c>
      <c r="F26" s="12"/>
      <c r="G26" s="50">
        <f>4.4</f>
        <v>4.4000000000000004</v>
      </c>
      <c r="H26" s="56"/>
    </row>
    <row r="27" spans="1:8" s="10" customFormat="1" ht="19.5" thickBot="1" x14ac:dyDescent="0.3">
      <c r="A27" s="13"/>
      <c r="B27" s="14"/>
      <c r="C27" s="14"/>
      <c r="D27" s="14"/>
      <c r="E27" s="14"/>
      <c r="F27" s="14"/>
      <c r="G27" s="51"/>
      <c r="H27" s="56"/>
    </row>
    <row r="28" spans="1:8" s="10" customFormat="1" ht="19.5" thickBot="1" x14ac:dyDescent="0.3">
      <c r="A28" s="15"/>
      <c r="B28" s="16"/>
      <c r="C28" s="16"/>
      <c r="D28" s="16"/>
      <c r="E28" s="16"/>
      <c r="F28" s="16"/>
      <c r="G28" s="16"/>
      <c r="H28" s="56"/>
    </row>
    <row r="29" spans="1:8" s="6" customFormat="1" ht="45" customHeight="1" x14ac:dyDescent="0.25">
      <c r="A29" s="4" t="s">
        <v>12</v>
      </c>
      <c r="B29" s="5">
        <f t="shared" ref="B29:G29" si="2">SUM(B30:B35)</f>
        <v>0</v>
      </c>
      <c r="C29" s="5">
        <f t="shared" si="2"/>
        <v>4310.8</v>
      </c>
      <c r="D29" s="5">
        <f t="shared" si="2"/>
        <v>0</v>
      </c>
      <c r="E29" s="5">
        <f t="shared" si="2"/>
        <v>7092</v>
      </c>
      <c r="F29" s="5">
        <f t="shared" si="2"/>
        <v>37353.300000000003</v>
      </c>
      <c r="G29" s="48">
        <f t="shared" si="2"/>
        <v>7469.4</v>
      </c>
      <c r="H29" s="54"/>
    </row>
    <row r="30" spans="1:8" s="9" customFormat="1" ht="69" customHeight="1" x14ac:dyDescent="0.25">
      <c r="A30" s="7" t="s">
        <v>8</v>
      </c>
      <c r="B30" s="12"/>
      <c r="C30" s="12">
        <v>4301</v>
      </c>
      <c r="D30" s="12"/>
      <c r="E30" s="12">
        <v>7082.2</v>
      </c>
      <c r="F30" s="12"/>
      <c r="G30" s="50">
        <v>7082.2</v>
      </c>
      <c r="H30" s="55"/>
    </row>
    <row r="31" spans="1:8" s="9" customFormat="1" ht="84" customHeight="1" x14ac:dyDescent="0.25">
      <c r="A31" s="39" t="s">
        <v>40</v>
      </c>
      <c r="B31" s="12"/>
      <c r="C31" s="12"/>
      <c r="D31" s="12"/>
      <c r="E31" s="12"/>
      <c r="F31" s="12">
        <v>24897.5</v>
      </c>
      <c r="G31" s="50">
        <v>251.5</v>
      </c>
      <c r="H31" s="55"/>
    </row>
    <row r="32" spans="1:8" s="9" customFormat="1" ht="88.5" customHeight="1" x14ac:dyDescent="0.25">
      <c r="A32" s="39" t="s">
        <v>41</v>
      </c>
      <c r="B32" s="12"/>
      <c r="C32" s="12"/>
      <c r="D32" s="12"/>
      <c r="E32" s="12"/>
      <c r="F32" s="12">
        <v>12455.8</v>
      </c>
      <c r="G32" s="50">
        <v>125.9</v>
      </c>
      <c r="H32" s="55"/>
    </row>
    <row r="33" spans="1:8" s="10" customFormat="1" ht="75.75" hidden="1" customHeight="1" x14ac:dyDescent="0.25">
      <c r="A33" s="11" t="s">
        <v>9</v>
      </c>
      <c r="B33" s="12"/>
      <c r="C33" s="12"/>
      <c r="D33" s="12"/>
      <c r="E33" s="12"/>
      <c r="F33" s="12"/>
      <c r="G33" s="50"/>
      <c r="H33" s="56"/>
    </row>
    <row r="34" spans="1:8" s="10" customFormat="1" ht="90.75" customHeight="1" x14ac:dyDescent="0.25">
      <c r="A34" s="11" t="s">
        <v>10</v>
      </c>
      <c r="B34" s="12"/>
      <c r="C34" s="12">
        <f>9.8</f>
        <v>9.8000000000000007</v>
      </c>
      <c r="D34" s="12"/>
      <c r="E34" s="12">
        <f>9.8</f>
        <v>9.8000000000000007</v>
      </c>
      <c r="F34" s="12"/>
      <c r="G34" s="50">
        <f>9.8</f>
        <v>9.8000000000000007</v>
      </c>
      <c r="H34" s="56"/>
    </row>
    <row r="35" spans="1:8" s="10" customFormat="1" ht="19.5" thickBot="1" x14ac:dyDescent="0.3">
      <c r="A35" s="13"/>
      <c r="B35" s="14"/>
      <c r="C35" s="14"/>
      <c r="D35" s="14"/>
      <c r="E35" s="14"/>
      <c r="F35" s="14"/>
      <c r="G35" s="51"/>
      <c r="H35" s="56"/>
    </row>
    <row r="36" spans="1:8" s="10" customFormat="1" ht="19.5" thickBot="1" x14ac:dyDescent="0.3">
      <c r="A36" s="15"/>
      <c r="B36" s="16"/>
      <c r="C36" s="16"/>
      <c r="D36" s="16"/>
      <c r="E36" s="16"/>
      <c r="F36" s="16"/>
      <c r="G36" s="16"/>
      <c r="H36" s="56"/>
    </row>
    <row r="37" spans="1:8" s="6" customFormat="1" ht="45" customHeight="1" x14ac:dyDescent="0.25">
      <c r="A37" s="4" t="s">
        <v>13</v>
      </c>
      <c r="B37" s="5">
        <f t="shared" ref="B37:G37" si="3">SUM(B38:B44)</f>
        <v>0</v>
      </c>
      <c r="C37" s="5">
        <f t="shared" si="3"/>
        <v>4462</v>
      </c>
      <c r="D37" s="5">
        <f t="shared" si="3"/>
        <v>2178</v>
      </c>
      <c r="E37" s="5">
        <f t="shared" si="3"/>
        <v>3796.1000000000004</v>
      </c>
      <c r="F37" s="5">
        <f t="shared" si="3"/>
        <v>1409.6</v>
      </c>
      <c r="G37" s="48">
        <f t="shared" si="3"/>
        <v>3788.4000000000005</v>
      </c>
      <c r="H37" s="54"/>
    </row>
    <row r="38" spans="1:8" s="9" customFormat="1" ht="69" customHeight="1" x14ac:dyDescent="0.25">
      <c r="A38" s="7" t="s">
        <v>8</v>
      </c>
      <c r="B38" s="8"/>
      <c r="C38" s="8">
        <v>3100</v>
      </c>
      <c r="D38" s="8"/>
      <c r="E38" s="8">
        <v>3770.8</v>
      </c>
      <c r="F38" s="8"/>
      <c r="G38" s="49">
        <v>3770.8</v>
      </c>
      <c r="H38" s="55"/>
    </row>
    <row r="39" spans="1:8" s="9" customFormat="1" ht="83.25" customHeight="1" x14ac:dyDescent="0.25">
      <c r="A39" s="11" t="s">
        <v>31</v>
      </c>
      <c r="B39" s="29"/>
      <c r="C39" s="29">
        <v>1358.7</v>
      </c>
      <c r="D39" s="29"/>
      <c r="E39" s="29"/>
      <c r="F39" s="29"/>
      <c r="G39" s="52"/>
      <c r="H39" s="59">
        <v>489</v>
      </c>
    </row>
    <row r="40" spans="1:8" s="9" customFormat="1" ht="83.25" customHeight="1" x14ac:dyDescent="0.25">
      <c r="A40" s="11" t="s">
        <v>42</v>
      </c>
      <c r="B40" s="29"/>
      <c r="C40" s="29"/>
      <c r="D40" s="29"/>
      <c r="E40" s="29"/>
      <c r="F40" s="29">
        <v>1409.6</v>
      </c>
      <c r="G40" s="52">
        <v>14.3</v>
      </c>
      <c r="H40" s="55"/>
    </row>
    <row r="41" spans="1:8" s="9" customFormat="1" ht="83.25" customHeight="1" x14ac:dyDescent="0.25">
      <c r="A41" s="11" t="s">
        <v>57</v>
      </c>
      <c r="B41" s="29"/>
      <c r="C41" s="29"/>
      <c r="D41" s="29">
        <v>2178</v>
      </c>
      <c r="E41" s="29">
        <v>22</v>
      </c>
      <c r="F41" s="29"/>
      <c r="G41" s="52"/>
      <c r="H41" s="55"/>
    </row>
    <row r="42" spans="1:8" s="10" customFormat="1" ht="56.25" hidden="1" x14ac:dyDescent="0.25">
      <c r="A42" s="11" t="s">
        <v>9</v>
      </c>
      <c r="B42" s="12"/>
      <c r="C42" s="12"/>
      <c r="D42" s="12"/>
      <c r="E42" s="12"/>
      <c r="F42" s="12"/>
      <c r="G42" s="50"/>
      <c r="H42" s="56"/>
    </row>
    <row r="43" spans="1:8" s="10" customFormat="1" ht="90.75" customHeight="1" x14ac:dyDescent="0.25">
      <c r="A43" s="11" t="s">
        <v>10</v>
      </c>
      <c r="B43" s="12"/>
      <c r="C43" s="12">
        <f>3.3</f>
        <v>3.3</v>
      </c>
      <c r="D43" s="12"/>
      <c r="E43" s="12">
        <f>3.3</f>
        <v>3.3</v>
      </c>
      <c r="F43" s="12"/>
      <c r="G43" s="50">
        <f>3.3</f>
        <v>3.3</v>
      </c>
      <c r="H43" s="56"/>
    </row>
    <row r="44" spans="1:8" s="10" customFormat="1" ht="19.5" thickBot="1" x14ac:dyDescent="0.3">
      <c r="A44" s="13"/>
      <c r="B44" s="14"/>
      <c r="C44" s="14"/>
      <c r="D44" s="14"/>
      <c r="E44" s="14"/>
      <c r="F44" s="14"/>
      <c r="G44" s="51"/>
      <c r="H44" s="56"/>
    </row>
    <row r="45" spans="1:8" s="10" customFormat="1" ht="19.5" thickBot="1" x14ac:dyDescent="0.3">
      <c r="A45" s="15"/>
      <c r="B45" s="16"/>
      <c r="C45" s="16"/>
      <c r="D45" s="16"/>
      <c r="E45" s="16"/>
      <c r="F45" s="16"/>
      <c r="G45" s="16"/>
      <c r="H45" s="56"/>
    </row>
    <row r="46" spans="1:8" s="6" customFormat="1" ht="45" customHeight="1" x14ac:dyDescent="0.25">
      <c r="A46" s="4" t="s">
        <v>14</v>
      </c>
      <c r="B46" s="5">
        <f t="shared" ref="B46:G46" si="4">SUM(B47:B54)</f>
        <v>0</v>
      </c>
      <c r="C46" s="5">
        <f t="shared" si="4"/>
        <v>6407.4</v>
      </c>
      <c r="D46" s="5">
        <f t="shared" si="4"/>
        <v>7128</v>
      </c>
      <c r="E46" s="5">
        <f t="shared" si="4"/>
        <v>5311.7</v>
      </c>
      <c r="F46" s="5">
        <f t="shared" si="4"/>
        <v>12578.7</v>
      </c>
      <c r="G46" s="48">
        <f t="shared" si="4"/>
        <v>5366.8</v>
      </c>
      <c r="H46" s="54"/>
    </row>
    <row r="47" spans="1:8" s="9" customFormat="1" ht="69" customHeight="1" x14ac:dyDescent="0.25">
      <c r="A47" s="7" t="s">
        <v>8</v>
      </c>
      <c r="B47" s="8"/>
      <c r="C47" s="8">
        <v>1908.7</v>
      </c>
      <c r="D47" s="8"/>
      <c r="E47" s="8">
        <v>5235.3</v>
      </c>
      <c r="F47" s="8"/>
      <c r="G47" s="49">
        <v>5235.3</v>
      </c>
      <c r="H47" s="55"/>
    </row>
    <row r="48" spans="1:8" s="9" customFormat="1" ht="83.25" customHeight="1" x14ac:dyDescent="0.25">
      <c r="A48" s="41" t="s">
        <v>32</v>
      </c>
      <c r="B48" s="8"/>
      <c r="C48" s="8">
        <v>4494.3</v>
      </c>
      <c r="D48" s="8"/>
      <c r="E48" s="8"/>
      <c r="F48" s="8"/>
      <c r="G48" s="49"/>
      <c r="H48" s="58">
        <v>410</v>
      </c>
    </row>
    <row r="49" spans="1:8" s="9" customFormat="1" ht="69" customHeight="1" x14ac:dyDescent="0.25">
      <c r="A49" s="42" t="s">
        <v>43</v>
      </c>
      <c r="B49" s="8"/>
      <c r="C49" s="8"/>
      <c r="D49" s="8"/>
      <c r="E49" s="8"/>
      <c r="F49" s="8">
        <v>7780</v>
      </c>
      <c r="G49" s="49">
        <v>78.599999999999994</v>
      </c>
      <c r="H49" s="55"/>
    </row>
    <row r="50" spans="1:8" s="9" customFormat="1" ht="69" customHeight="1" x14ac:dyDescent="0.25">
      <c r="A50" s="42" t="s">
        <v>44</v>
      </c>
      <c r="B50" s="8"/>
      <c r="C50" s="8"/>
      <c r="D50" s="8"/>
      <c r="E50" s="8"/>
      <c r="F50" s="8">
        <v>4798.7</v>
      </c>
      <c r="G50" s="49">
        <v>48.5</v>
      </c>
      <c r="H50" s="55"/>
    </row>
    <row r="51" spans="1:8" s="9" customFormat="1" ht="69" customHeight="1" x14ac:dyDescent="0.25">
      <c r="A51" s="43" t="s">
        <v>54</v>
      </c>
      <c r="B51" s="29"/>
      <c r="C51" s="29"/>
      <c r="D51" s="29">
        <v>7128</v>
      </c>
      <c r="E51" s="29">
        <v>72</v>
      </c>
      <c r="F51" s="29"/>
      <c r="G51" s="52"/>
      <c r="H51" s="55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f>4.4</f>
        <v>4.4000000000000004</v>
      </c>
      <c r="D53" s="12"/>
      <c r="E53" s="12">
        <f>4.4</f>
        <v>4.4000000000000004</v>
      </c>
      <c r="F53" s="12"/>
      <c r="G53" s="50">
        <f>4.4</f>
        <v>4.4000000000000004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15</v>
      </c>
      <c r="B56" s="5">
        <f t="shared" ref="B56:G56" si="5">SUM(B57:B61)</f>
        <v>0</v>
      </c>
      <c r="C56" s="5">
        <f t="shared" si="5"/>
        <v>4606.6000000000004</v>
      </c>
      <c r="D56" s="5">
        <f t="shared" si="5"/>
        <v>0</v>
      </c>
      <c r="E56" s="5">
        <f t="shared" si="5"/>
        <v>7058.3</v>
      </c>
      <c r="F56" s="5">
        <f t="shared" si="5"/>
        <v>6658.9</v>
      </c>
      <c r="G56" s="48">
        <f t="shared" si="5"/>
        <v>7125.6</v>
      </c>
      <c r="H56" s="54"/>
    </row>
    <row r="57" spans="1:8" s="9" customFormat="1" ht="69" customHeight="1" x14ac:dyDescent="0.25">
      <c r="A57" s="7" t="s">
        <v>8</v>
      </c>
      <c r="B57" s="8"/>
      <c r="C57" s="8">
        <v>4600</v>
      </c>
      <c r="D57" s="8"/>
      <c r="E57" s="8">
        <v>7051.7</v>
      </c>
      <c r="F57" s="8"/>
      <c r="G57" s="49">
        <v>7051.7</v>
      </c>
      <c r="H57" s="55"/>
    </row>
    <row r="58" spans="1:8" s="9" customFormat="1" ht="69" customHeight="1" x14ac:dyDescent="0.25">
      <c r="A58" s="11" t="s">
        <v>46</v>
      </c>
      <c r="B58" s="29"/>
      <c r="C58" s="29"/>
      <c r="D58" s="29"/>
      <c r="E58" s="29"/>
      <c r="F58" s="29">
        <v>6658.9</v>
      </c>
      <c r="G58" s="52">
        <v>67.3</v>
      </c>
      <c r="H58" s="61"/>
    </row>
    <row r="59" spans="1:8" s="10" customFormat="1" ht="69" hidden="1" customHeight="1" x14ac:dyDescent="0.25">
      <c r="A59" s="11" t="s">
        <v>9</v>
      </c>
      <c r="B59" s="12"/>
      <c r="C59" s="12"/>
      <c r="D59" s="12"/>
      <c r="E59" s="12"/>
      <c r="F59" s="12"/>
      <c r="G59" s="50"/>
      <c r="H59" s="56"/>
    </row>
    <row r="60" spans="1:8" s="10" customFormat="1" ht="90.75" customHeight="1" x14ac:dyDescent="0.25">
      <c r="A60" s="11" t="s">
        <v>10</v>
      </c>
      <c r="B60" s="12"/>
      <c r="C60" s="12">
        <f>6.6</f>
        <v>6.6</v>
      </c>
      <c r="D60" s="12"/>
      <c r="E60" s="12">
        <f>6.6</f>
        <v>6.6</v>
      </c>
      <c r="F60" s="12"/>
      <c r="G60" s="50">
        <f>6.6</f>
        <v>6.6</v>
      </c>
      <c r="H60" s="56"/>
    </row>
    <row r="61" spans="1:8" s="10" customFormat="1" ht="19.5" thickBot="1" x14ac:dyDescent="0.3">
      <c r="A61" s="13"/>
      <c r="B61" s="14"/>
      <c r="C61" s="14"/>
      <c r="D61" s="14"/>
      <c r="E61" s="14"/>
      <c r="F61" s="14"/>
      <c r="G61" s="51"/>
      <c r="H61" s="56"/>
    </row>
    <row r="62" spans="1:8" s="10" customFormat="1" ht="19.5" thickBot="1" x14ac:dyDescent="0.3">
      <c r="A62" s="15"/>
      <c r="B62" s="16"/>
      <c r="C62" s="16"/>
      <c r="D62" s="16"/>
      <c r="E62" s="16"/>
      <c r="F62" s="16"/>
      <c r="G62" s="16"/>
      <c r="H62" s="56"/>
    </row>
    <row r="63" spans="1:8" s="6" customFormat="1" ht="45" customHeight="1" x14ac:dyDescent="0.25">
      <c r="A63" s="4" t="s">
        <v>16</v>
      </c>
      <c r="B63" s="5">
        <f t="shared" ref="B63:G63" si="6">SUM(B64:B72)</f>
        <v>0</v>
      </c>
      <c r="C63" s="5">
        <f t="shared" si="6"/>
        <v>5811.6</v>
      </c>
      <c r="D63" s="5">
        <f t="shared" si="6"/>
        <v>3465</v>
      </c>
      <c r="E63" s="5">
        <f t="shared" si="6"/>
        <v>2888.2</v>
      </c>
      <c r="F63" s="5">
        <f t="shared" si="6"/>
        <v>8524.9</v>
      </c>
      <c r="G63" s="48">
        <f t="shared" si="6"/>
        <v>2939.3999999999996</v>
      </c>
      <c r="H63" s="54"/>
    </row>
    <row r="64" spans="1:8" s="9" customFormat="1" ht="69" customHeight="1" x14ac:dyDescent="0.25">
      <c r="A64" s="7" t="s">
        <v>8</v>
      </c>
      <c r="B64" s="8"/>
      <c r="C64" s="8">
        <v>3218.9</v>
      </c>
      <c r="D64" s="8"/>
      <c r="E64" s="8">
        <v>2846.6</v>
      </c>
      <c r="F64" s="8"/>
      <c r="G64" s="49">
        <v>2846.6</v>
      </c>
      <c r="H64" s="55"/>
    </row>
    <row r="65" spans="1:8" s="9" customFormat="1" ht="86.25" customHeight="1" x14ac:dyDescent="0.25">
      <c r="A65" s="11" t="s">
        <v>33</v>
      </c>
      <c r="B65" s="29"/>
      <c r="C65" s="29">
        <v>2586.1</v>
      </c>
      <c r="D65" s="29"/>
      <c r="E65" s="29"/>
      <c r="F65" s="29"/>
      <c r="G65" s="52"/>
      <c r="H65" s="59">
        <v>300</v>
      </c>
    </row>
    <row r="66" spans="1:8" s="9" customFormat="1" ht="69" customHeight="1" x14ac:dyDescent="0.25">
      <c r="A66" s="42" t="s">
        <v>47</v>
      </c>
      <c r="B66" s="29"/>
      <c r="C66" s="29"/>
      <c r="D66" s="29"/>
      <c r="E66" s="29"/>
      <c r="F66" s="29">
        <v>4048.7</v>
      </c>
      <c r="G66" s="52">
        <v>40.9</v>
      </c>
      <c r="H66" s="55"/>
    </row>
    <row r="67" spans="1:8" s="9" customFormat="1" ht="69" customHeight="1" x14ac:dyDescent="0.25">
      <c r="A67" s="42" t="s">
        <v>48</v>
      </c>
      <c r="B67" s="29"/>
      <c r="C67" s="29"/>
      <c r="D67" s="29"/>
      <c r="E67" s="29"/>
      <c r="F67" s="29">
        <v>2232.1</v>
      </c>
      <c r="G67" s="52">
        <v>22.6</v>
      </c>
      <c r="H67" s="55"/>
    </row>
    <row r="68" spans="1:8" s="9" customFormat="1" ht="69" customHeight="1" x14ac:dyDescent="0.25">
      <c r="A68" s="42" t="s">
        <v>49</v>
      </c>
      <c r="B68" s="29"/>
      <c r="C68" s="29"/>
      <c r="D68" s="29"/>
      <c r="E68" s="29"/>
      <c r="F68" s="29">
        <v>2244.1</v>
      </c>
      <c r="G68" s="52">
        <v>22.7</v>
      </c>
      <c r="H68" s="55"/>
    </row>
    <row r="69" spans="1:8" s="9" customFormat="1" ht="57" customHeight="1" x14ac:dyDescent="0.25">
      <c r="A69" s="43" t="s">
        <v>56</v>
      </c>
      <c r="B69" s="29"/>
      <c r="C69" s="29"/>
      <c r="D69" s="29">
        <v>3465</v>
      </c>
      <c r="E69" s="29">
        <v>35</v>
      </c>
      <c r="F69" s="29"/>
      <c r="G69" s="52"/>
      <c r="H69" s="55"/>
    </row>
    <row r="70" spans="1:8" s="10" customFormat="1" ht="69" hidden="1" customHeight="1" x14ac:dyDescent="0.25">
      <c r="A70" s="11" t="s">
        <v>9</v>
      </c>
      <c r="B70" s="12"/>
      <c r="C70" s="12"/>
      <c r="D70" s="12"/>
      <c r="E70" s="12"/>
      <c r="F70" s="12"/>
      <c r="G70" s="50"/>
      <c r="H70" s="56"/>
    </row>
    <row r="71" spans="1:8" s="10" customFormat="1" ht="90.75" customHeight="1" x14ac:dyDescent="0.25">
      <c r="A71" s="11" t="s">
        <v>10</v>
      </c>
      <c r="B71" s="12"/>
      <c r="C71" s="12">
        <f>6.6</f>
        <v>6.6</v>
      </c>
      <c r="D71" s="12"/>
      <c r="E71" s="12">
        <f>6.6</f>
        <v>6.6</v>
      </c>
      <c r="F71" s="12"/>
      <c r="G71" s="50">
        <f>6.6</f>
        <v>6.6</v>
      </c>
      <c r="H71" s="56"/>
    </row>
    <row r="72" spans="1:8" s="10" customFormat="1" ht="19.5" thickBot="1" x14ac:dyDescent="0.3">
      <c r="A72" s="13"/>
      <c r="B72" s="14"/>
      <c r="C72" s="14"/>
      <c r="D72" s="14"/>
      <c r="E72" s="14"/>
      <c r="F72" s="14"/>
      <c r="G72" s="51"/>
      <c r="H72" s="56"/>
    </row>
    <row r="73" spans="1:8" s="10" customFormat="1" ht="19.5" thickBot="1" x14ac:dyDescent="0.3">
      <c r="A73" s="15"/>
      <c r="B73" s="16"/>
      <c r="C73" s="16"/>
      <c r="D73" s="16"/>
      <c r="E73" s="16"/>
      <c r="F73" s="16"/>
      <c r="G73" s="16"/>
      <c r="H73" s="56"/>
    </row>
    <row r="74" spans="1:8" s="6" customFormat="1" ht="45" customHeight="1" x14ac:dyDescent="0.25">
      <c r="A74" s="4" t="s">
        <v>17</v>
      </c>
      <c r="B74" s="5">
        <f t="shared" ref="B74:G74" si="7">SUM(B75:B79)</f>
        <v>0</v>
      </c>
      <c r="C74" s="5">
        <f t="shared" si="7"/>
        <v>4208.8</v>
      </c>
      <c r="D74" s="5">
        <f t="shared" si="7"/>
        <v>0</v>
      </c>
      <c r="E74" s="5">
        <f t="shared" si="7"/>
        <v>6701.8</v>
      </c>
      <c r="F74" s="5">
        <f t="shared" si="7"/>
        <v>25644.3</v>
      </c>
      <c r="G74" s="48">
        <f t="shared" si="7"/>
        <v>6960.9000000000005</v>
      </c>
      <c r="H74" s="54"/>
    </row>
    <row r="75" spans="1:8" s="9" customFormat="1" ht="69" customHeight="1" x14ac:dyDescent="0.25">
      <c r="A75" s="7" t="s">
        <v>8</v>
      </c>
      <c r="B75" s="8"/>
      <c r="C75" s="8">
        <v>4200</v>
      </c>
      <c r="D75" s="8"/>
      <c r="E75" s="8">
        <v>6693</v>
      </c>
      <c r="F75" s="8"/>
      <c r="G75" s="49">
        <v>6693</v>
      </c>
      <c r="H75" s="55"/>
    </row>
    <row r="76" spans="1:8" s="9" customFormat="1" ht="69" customHeight="1" x14ac:dyDescent="0.25">
      <c r="A76" s="11" t="s">
        <v>45</v>
      </c>
      <c r="B76" s="29"/>
      <c r="C76" s="29"/>
      <c r="D76" s="29"/>
      <c r="E76" s="29"/>
      <c r="F76" s="29">
        <v>25644.3</v>
      </c>
      <c r="G76" s="52">
        <v>259.10000000000002</v>
      </c>
      <c r="H76" s="55"/>
    </row>
    <row r="77" spans="1:8" s="10" customFormat="1" ht="69" hidden="1" customHeight="1" x14ac:dyDescent="0.25">
      <c r="A77" s="11" t="s">
        <v>9</v>
      </c>
      <c r="B77" s="12"/>
      <c r="C77" s="12"/>
      <c r="D77" s="12"/>
      <c r="E77" s="12"/>
      <c r="F77" s="12"/>
      <c r="G77" s="50"/>
      <c r="H77" s="56"/>
    </row>
    <row r="78" spans="1:8" s="10" customFormat="1" ht="90.75" customHeight="1" x14ac:dyDescent="0.25">
      <c r="A78" s="11" t="s">
        <v>10</v>
      </c>
      <c r="B78" s="12"/>
      <c r="C78" s="12">
        <f>8.8</f>
        <v>8.8000000000000007</v>
      </c>
      <c r="D78" s="12"/>
      <c r="E78" s="12">
        <f>8.8</f>
        <v>8.8000000000000007</v>
      </c>
      <c r="F78" s="12"/>
      <c r="G78" s="50">
        <f>8.8</f>
        <v>8.8000000000000007</v>
      </c>
      <c r="H78" s="56"/>
    </row>
    <row r="79" spans="1:8" s="10" customFormat="1" ht="19.5" thickBot="1" x14ac:dyDescent="0.3">
      <c r="A79" s="13"/>
      <c r="B79" s="14"/>
      <c r="C79" s="14"/>
      <c r="D79" s="14"/>
      <c r="E79" s="14"/>
      <c r="F79" s="14"/>
      <c r="G79" s="51"/>
      <c r="H79" s="56"/>
    </row>
    <row r="80" spans="1:8" s="10" customFormat="1" ht="19.5" thickBot="1" x14ac:dyDescent="0.3">
      <c r="A80" s="15"/>
      <c r="B80" s="16"/>
      <c r="C80" s="16"/>
      <c r="D80" s="16"/>
      <c r="E80" s="16"/>
      <c r="F80" s="16"/>
      <c r="G80" s="16"/>
      <c r="H80" s="56"/>
    </row>
    <row r="81" spans="1:8" s="6" customFormat="1" ht="45" customHeight="1" x14ac:dyDescent="0.25">
      <c r="A81" s="4" t="s">
        <v>18</v>
      </c>
      <c r="B81" s="5">
        <f t="shared" ref="B81:G81" si="8">SUM(B82:B86)</f>
        <v>0</v>
      </c>
      <c r="C81" s="5">
        <f t="shared" si="8"/>
        <v>3491.3</v>
      </c>
      <c r="D81" s="5">
        <f t="shared" si="8"/>
        <v>0</v>
      </c>
      <c r="E81" s="5">
        <f t="shared" si="8"/>
        <v>7451.7999999999993</v>
      </c>
      <c r="F81" s="5">
        <f t="shared" si="8"/>
        <v>15993</v>
      </c>
      <c r="G81" s="48">
        <f t="shared" si="8"/>
        <v>7613.4</v>
      </c>
      <c r="H81" s="54"/>
    </row>
    <row r="82" spans="1:8" s="9" customFormat="1" ht="69" customHeight="1" x14ac:dyDescent="0.25">
      <c r="A82" s="7" t="s">
        <v>8</v>
      </c>
      <c r="B82" s="8"/>
      <c r="C82" s="8">
        <v>3480.4</v>
      </c>
      <c r="D82" s="8"/>
      <c r="E82" s="8">
        <v>7440.9</v>
      </c>
      <c r="F82" s="8"/>
      <c r="G82" s="49">
        <v>7440.9</v>
      </c>
      <c r="H82" s="55"/>
    </row>
    <row r="83" spans="1:8" s="9" customFormat="1" ht="84" customHeight="1" x14ac:dyDescent="0.25">
      <c r="A83" s="11" t="s">
        <v>66</v>
      </c>
      <c r="B83" s="29"/>
      <c r="C83" s="29"/>
      <c r="D83" s="29"/>
      <c r="E83" s="29"/>
      <c r="F83" s="29">
        <v>15993</v>
      </c>
      <c r="G83" s="52">
        <v>161.6</v>
      </c>
      <c r="H83" s="55"/>
    </row>
    <row r="84" spans="1:8" s="10" customFormat="1" ht="69" hidden="1" customHeight="1" x14ac:dyDescent="0.25">
      <c r="A84" s="11" t="s">
        <v>9</v>
      </c>
      <c r="B84" s="12"/>
      <c r="C84" s="12"/>
      <c r="D84" s="12"/>
      <c r="E84" s="12"/>
      <c r="F84" s="12"/>
      <c r="G84" s="50"/>
      <c r="H84" s="56"/>
    </row>
    <row r="85" spans="1:8" s="10" customFormat="1" ht="90.75" customHeight="1" x14ac:dyDescent="0.25">
      <c r="A85" s="11" t="s">
        <v>10</v>
      </c>
      <c r="B85" s="12"/>
      <c r="C85" s="12">
        <f>10.9</f>
        <v>10.9</v>
      </c>
      <c r="D85" s="12"/>
      <c r="E85" s="12">
        <f>10.9</f>
        <v>10.9</v>
      </c>
      <c r="F85" s="12"/>
      <c r="G85" s="50">
        <f>10.9</f>
        <v>10.9</v>
      </c>
      <c r="H85" s="56"/>
    </row>
    <row r="86" spans="1:8" s="10" customFormat="1" ht="19.5" thickBot="1" x14ac:dyDescent="0.3">
      <c r="A86" s="13"/>
      <c r="B86" s="14"/>
      <c r="C86" s="14"/>
      <c r="D86" s="14"/>
      <c r="E86" s="14"/>
      <c r="F86" s="14"/>
      <c r="G86" s="51"/>
      <c r="H86" s="56"/>
    </row>
    <row r="87" spans="1:8" s="10" customFormat="1" ht="19.5" thickBot="1" x14ac:dyDescent="0.3">
      <c r="A87" s="15"/>
      <c r="B87" s="16"/>
      <c r="C87" s="16"/>
      <c r="D87" s="16"/>
      <c r="E87" s="16"/>
      <c r="F87" s="16"/>
      <c r="G87" s="16"/>
      <c r="H87" s="56"/>
    </row>
    <row r="88" spans="1:8" s="6" customFormat="1" ht="45" customHeight="1" x14ac:dyDescent="0.25">
      <c r="A88" s="4" t="s">
        <v>19</v>
      </c>
      <c r="B88" s="5">
        <f t="shared" ref="B88:G88" si="9">SUM(B89:B94)</f>
        <v>0</v>
      </c>
      <c r="C88" s="5">
        <f t="shared" si="9"/>
        <v>3806.6</v>
      </c>
      <c r="D88" s="5">
        <f t="shared" si="9"/>
        <v>5544</v>
      </c>
      <c r="E88" s="5">
        <f t="shared" si="9"/>
        <v>4061.7</v>
      </c>
      <c r="F88" s="5">
        <f t="shared" si="9"/>
        <v>3744.1</v>
      </c>
      <c r="G88" s="48">
        <f t="shared" si="9"/>
        <v>4043.6</v>
      </c>
      <c r="H88" s="54"/>
    </row>
    <row r="89" spans="1:8" s="9" customFormat="1" ht="69" customHeight="1" x14ac:dyDescent="0.25">
      <c r="A89" s="7" t="s">
        <v>8</v>
      </c>
      <c r="B89" s="8"/>
      <c r="C89" s="8">
        <v>3800</v>
      </c>
      <c r="D89" s="8"/>
      <c r="E89" s="8">
        <v>3999.1</v>
      </c>
      <c r="F89" s="8"/>
      <c r="G89" s="49">
        <v>3999.1</v>
      </c>
      <c r="H89" s="55"/>
    </row>
    <row r="90" spans="1:8" s="9" customFormat="1" ht="69" customHeight="1" x14ac:dyDescent="0.25">
      <c r="A90" s="7" t="s">
        <v>50</v>
      </c>
      <c r="B90" s="8"/>
      <c r="C90" s="44"/>
      <c r="D90" s="44"/>
      <c r="E90" s="44"/>
      <c r="F90" s="8">
        <v>3744.1</v>
      </c>
      <c r="G90" s="49">
        <v>37.9</v>
      </c>
      <c r="H90" s="55"/>
    </row>
    <row r="91" spans="1:8" s="9" customFormat="1" ht="69" customHeight="1" x14ac:dyDescent="0.25">
      <c r="A91" s="11" t="s">
        <v>53</v>
      </c>
      <c r="B91" s="29"/>
      <c r="C91" s="45"/>
      <c r="D91" s="46">
        <v>5544</v>
      </c>
      <c r="E91" s="46">
        <v>56</v>
      </c>
      <c r="F91" s="29"/>
      <c r="G91" s="52"/>
      <c r="H91" s="55"/>
    </row>
    <row r="92" spans="1:8" s="10" customFormat="1" ht="69" hidden="1" customHeight="1" x14ac:dyDescent="0.25">
      <c r="A92" s="11" t="s">
        <v>9</v>
      </c>
      <c r="B92" s="12"/>
      <c r="C92" s="12"/>
      <c r="D92" s="12"/>
      <c r="E92" s="12"/>
      <c r="F92" s="12"/>
      <c r="G92" s="50"/>
      <c r="H92" s="56"/>
    </row>
    <row r="93" spans="1:8" s="10" customFormat="1" ht="90.75" customHeight="1" x14ac:dyDescent="0.25">
      <c r="A93" s="11" t="s">
        <v>10</v>
      </c>
      <c r="B93" s="12"/>
      <c r="C93" s="12">
        <f>6.6</f>
        <v>6.6</v>
      </c>
      <c r="D93" s="12"/>
      <c r="E93" s="12">
        <f>6.6</f>
        <v>6.6</v>
      </c>
      <c r="F93" s="12"/>
      <c r="G93" s="50">
        <f>6.6</f>
        <v>6.6</v>
      </c>
      <c r="H93" s="56"/>
    </row>
    <row r="94" spans="1:8" s="10" customFormat="1" ht="19.5" thickBot="1" x14ac:dyDescent="0.3">
      <c r="A94" s="13"/>
      <c r="B94" s="14"/>
      <c r="C94" s="14"/>
      <c r="D94" s="14"/>
      <c r="E94" s="14"/>
      <c r="F94" s="14"/>
      <c r="G94" s="51"/>
      <c r="H94" s="56"/>
    </row>
    <row r="95" spans="1:8" s="10" customFormat="1" ht="19.5" thickBot="1" x14ac:dyDescent="0.3">
      <c r="A95" s="15"/>
      <c r="B95" s="16"/>
      <c r="C95" s="16"/>
      <c r="D95" s="16"/>
      <c r="E95" s="16"/>
      <c r="F95" s="16"/>
      <c r="G95" s="16"/>
      <c r="H95" s="56"/>
    </row>
    <row r="96" spans="1:8" s="6" customFormat="1" ht="45" customHeight="1" x14ac:dyDescent="0.25">
      <c r="A96" s="4" t="s">
        <v>20</v>
      </c>
      <c r="B96" s="5">
        <f t="shared" ref="B96:G96" si="10">SUM(B97:B103)</f>
        <v>0</v>
      </c>
      <c r="C96" s="5">
        <f t="shared" si="10"/>
        <v>13531.8</v>
      </c>
      <c r="D96" s="5">
        <f t="shared" si="10"/>
        <v>0</v>
      </c>
      <c r="E96" s="5">
        <f t="shared" si="10"/>
        <v>2915.2</v>
      </c>
      <c r="F96" s="5">
        <f t="shared" si="10"/>
        <v>5672.9</v>
      </c>
      <c r="G96" s="48">
        <f t="shared" si="10"/>
        <v>2972.6</v>
      </c>
      <c r="H96" s="54"/>
    </row>
    <row r="97" spans="1:8" s="9" customFormat="1" ht="69" customHeight="1" x14ac:dyDescent="0.25">
      <c r="A97" s="7" t="s">
        <v>8</v>
      </c>
      <c r="B97" s="8"/>
      <c r="C97" s="8">
        <v>3315.9</v>
      </c>
      <c r="D97" s="8"/>
      <c r="E97" s="8">
        <v>2884.7</v>
      </c>
      <c r="F97" s="8"/>
      <c r="G97" s="49">
        <f>2884.7</f>
        <v>2884.7</v>
      </c>
      <c r="H97" s="55"/>
    </row>
    <row r="98" spans="1:8" s="9" customFormat="1" ht="69" customHeight="1" x14ac:dyDescent="0.25">
      <c r="A98" s="11" t="s">
        <v>34</v>
      </c>
      <c r="B98" s="29"/>
      <c r="C98" s="29">
        <v>6133.2</v>
      </c>
      <c r="D98" s="29"/>
      <c r="E98" s="29"/>
      <c r="F98" s="29"/>
      <c r="G98" s="52"/>
      <c r="H98" s="59">
        <v>850</v>
      </c>
    </row>
    <row r="99" spans="1:8" s="9" customFormat="1" ht="69" customHeight="1" x14ac:dyDescent="0.25">
      <c r="A99" s="11" t="s">
        <v>51</v>
      </c>
      <c r="B99" s="29"/>
      <c r="C99" s="29"/>
      <c r="D99" s="29"/>
      <c r="E99" s="29"/>
      <c r="F99" s="29">
        <v>5672.9</v>
      </c>
      <c r="G99" s="52">
        <v>57.4</v>
      </c>
      <c r="H99" s="55"/>
    </row>
    <row r="100" spans="1:8" s="10" customFormat="1" ht="69" hidden="1" customHeight="1" x14ac:dyDescent="0.25">
      <c r="A100" s="11" t="s">
        <v>9</v>
      </c>
      <c r="B100" s="12"/>
      <c r="C100" s="12"/>
      <c r="D100" s="12"/>
      <c r="E100" s="12"/>
      <c r="F100" s="12"/>
      <c r="G100" s="50"/>
      <c r="H100" s="56"/>
    </row>
    <row r="101" spans="1:8" s="10" customFormat="1" ht="90.75" customHeight="1" x14ac:dyDescent="0.25">
      <c r="A101" s="11" t="s">
        <v>10</v>
      </c>
      <c r="B101" s="12"/>
      <c r="C101" s="12">
        <f>30.5</f>
        <v>30.5</v>
      </c>
      <c r="D101" s="12"/>
      <c r="E101" s="12">
        <f>30.5</f>
        <v>30.5</v>
      </c>
      <c r="F101" s="12"/>
      <c r="G101" s="50">
        <f>30.5</f>
        <v>30.5</v>
      </c>
      <c r="H101" s="56"/>
    </row>
    <row r="102" spans="1:8" s="10" customFormat="1" ht="69.75" customHeight="1" x14ac:dyDescent="0.25">
      <c r="A102" s="11" t="s">
        <v>21</v>
      </c>
      <c r="B102" s="12"/>
      <c r="C102" s="12">
        <v>4052.2</v>
      </c>
      <c r="D102" s="12"/>
      <c r="E102" s="12"/>
      <c r="F102" s="12"/>
      <c r="G102" s="50"/>
      <c r="H102" s="60">
        <v>4810</v>
      </c>
    </row>
    <row r="103" spans="1:8" s="10" customFormat="1" ht="19.5" thickBot="1" x14ac:dyDescent="0.3">
      <c r="A103" s="17"/>
      <c r="B103" s="14"/>
      <c r="C103" s="14"/>
      <c r="D103" s="14"/>
      <c r="E103" s="14"/>
      <c r="F103" s="14"/>
      <c r="G103" s="51"/>
      <c r="H103" s="56"/>
    </row>
    <row r="104" spans="1:8" s="10" customFormat="1" ht="19.5" thickBot="1" x14ac:dyDescent="0.3">
      <c r="A104" s="18"/>
      <c r="B104" s="16"/>
      <c r="C104" s="16"/>
      <c r="D104" s="16"/>
      <c r="E104" s="16"/>
      <c r="F104" s="16"/>
      <c r="G104" s="16"/>
      <c r="H104" s="56"/>
    </row>
    <row r="105" spans="1:8" s="20" customFormat="1" ht="21" customHeight="1" thickBot="1" x14ac:dyDescent="0.3">
      <c r="A105" s="19" t="s">
        <v>22</v>
      </c>
      <c r="B105" s="3">
        <f t="shared" ref="B105:G105" si="11">SUM(B10,B18,B29,B37,B46,B56,B63,B74,B81,B88,B96)</f>
        <v>0</v>
      </c>
      <c r="C105" s="3">
        <f t="shared" si="11"/>
        <v>57724</v>
      </c>
      <c r="D105" s="3">
        <f t="shared" si="11"/>
        <v>27423</v>
      </c>
      <c r="E105" s="3">
        <f t="shared" si="11"/>
        <v>57807.899999999994</v>
      </c>
      <c r="F105" s="3">
        <f t="shared" si="11"/>
        <v>143786.79999999999</v>
      </c>
      <c r="G105" s="47">
        <f t="shared" si="11"/>
        <v>58984.200000000004</v>
      </c>
      <c r="H105" s="57"/>
    </row>
    <row r="106" spans="1:8" s="10" customFormat="1" x14ac:dyDescent="0.25">
      <c r="A106" s="18"/>
      <c r="B106" s="16"/>
      <c r="C106" s="16"/>
      <c r="D106" s="16"/>
      <c r="E106" s="16"/>
      <c r="F106" s="16"/>
      <c r="G106" s="16"/>
    </row>
    <row r="107" spans="1:8" s="21" customFormat="1" ht="21" customHeight="1" x14ac:dyDescent="0.25">
      <c r="B107" s="22"/>
      <c r="C107" s="22"/>
      <c r="D107" s="22"/>
      <c r="E107" s="22"/>
      <c r="F107" s="22"/>
      <c r="G107" s="22"/>
    </row>
    <row r="108" spans="1:8" s="21" customFormat="1" ht="44.25" hidden="1" customHeight="1" x14ac:dyDescent="0.25">
      <c r="A108" s="37" t="s">
        <v>61</v>
      </c>
      <c r="B108" s="38"/>
      <c r="C108" s="38">
        <v>15489.2</v>
      </c>
      <c r="D108" s="38"/>
      <c r="E108" s="38">
        <v>22854.6</v>
      </c>
      <c r="F108" s="38"/>
      <c r="G108" s="38">
        <v>22954.6</v>
      </c>
    </row>
    <row r="109" spans="1:8" s="21" customFormat="1" ht="21" hidden="1" customHeight="1" x14ac:dyDescent="0.25">
      <c r="A109" s="37" t="s">
        <v>62</v>
      </c>
      <c r="B109" s="38"/>
      <c r="C109" s="38">
        <v>2700</v>
      </c>
      <c r="D109" s="38"/>
      <c r="E109" s="38">
        <v>2300</v>
      </c>
      <c r="F109" s="38"/>
      <c r="G109" s="38">
        <v>2200</v>
      </c>
    </row>
    <row r="110" spans="1:8" s="21" customFormat="1" ht="68.25" hidden="1" customHeight="1" x14ac:dyDescent="0.25">
      <c r="A110" s="37" t="s">
        <v>64</v>
      </c>
      <c r="B110" s="38">
        <v>55836</v>
      </c>
      <c r="C110" s="38">
        <v>564</v>
      </c>
      <c r="D110" s="38"/>
      <c r="E110" s="38"/>
      <c r="F110" s="38"/>
      <c r="G110" s="38"/>
    </row>
    <row r="111" spans="1:8" s="21" customFormat="1" ht="102.75" hidden="1" customHeight="1" x14ac:dyDescent="0.25">
      <c r="A111" s="37" t="s">
        <v>63</v>
      </c>
      <c r="B111" s="38"/>
      <c r="C111" s="38"/>
      <c r="D111" s="38">
        <v>20295</v>
      </c>
      <c r="E111" s="38">
        <v>205</v>
      </c>
      <c r="F111" s="38"/>
      <c r="G111" s="38"/>
    </row>
    <row r="112" spans="1:8" hidden="1" x14ac:dyDescent="0.25"/>
    <row r="113" spans="1:7" s="21" customFormat="1" ht="21" hidden="1" customHeight="1" x14ac:dyDescent="0.25">
      <c r="B113" s="34">
        <v>2023</v>
      </c>
      <c r="C113" s="34">
        <v>2023</v>
      </c>
      <c r="D113" s="34">
        <v>2024</v>
      </c>
      <c r="E113" s="34">
        <v>2024</v>
      </c>
      <c r="F113" s="34">
        <v>2025</v>
      </c>
      <c r="G113" s="34">
        <v>2025</v>
      </c>
    </row>
    <row r="114" spans="1:7" s="25" customFormat="1" ht="21" hidden="1" customHeight="1" x14ac:dyDescent="0.25">
      <c r="B114" s="31"/>
      <c r="C114" s="32"/>
      <c r="D114" s="31"/>
      <c r="E114" s="32"/>
      <c r="F114" s="31"/>
      <c r="G114" s="32"/>
    </row>
    <row r="115" spans="1:7" s="25" customFormat="1" ht="21" hidden="1" customHeight="1" x14ac:dyDescent="0.25">
      <c r="B115" s="31"/>
      <c r="C115" s="32"/>
      <c r="D115" s="31"/>
      <c r="E115" s="32"/>
      <c r="F115" s="31"/>
      <c r="G115" s="32"/>
    </row>
    <row r="116" spans="1:7" s="25" customFormat="1" ht="21" hidden="1" customHeight="1" x14ac:dyDescent="0.25">
      <c r="A116" s="25" t="s">
        <v>25</v>
      </c>
      <c r="B116" s="33" t="e">
        <f>B11+#REF!+B19+#REF!+#REF!+#REF!+B30+B38+B47+#REF!+#REF!+B57+B64+B75+B82+B89+#REF!+B97+B102</f>
        <v>#REF!</v>
      </c>
      <c r="C116" s="33" t="e">
        <f>C11+#REF!+C19+#REF!+#REF!+#REF!+C30+C38+C47+#REF!+#REF!+C57+C64+C75+C82+C89+#REF!+C97+C102</f>
        <v>#REF!</v>
      </c>
      <c r="D116" s="33" t="e">
        <f>D11+#REF!+D19+#REF!+#REF!+#REF!+D30+D38+D47+#REF!+#REF!+D57+D64+D75+D82+D89+#REF!+D97+D102</f>
        <v>#REF!</v>
      </c>
      <c r="E116" s="33" t="e">
        <f>E11+#REF!+E19+#REF!+#REF!+#REF!+E30+E38+E47+#REF!+#REF!+E57+E64+E75+E82+E89+#REF!+E97+E102</f>
        <v>#REF!</v>
      </c>
      <c r="F116" s="33" t="e">
        <f>F11+#REF!+F19+#REF!+#REF!+#REF!+F30+F38+F47+#REF!+#REF!+F57+F64+F75+F82+F89+#REF!+F97+F102</f>
        <v>#REF!</v>
      </c>
      <c r="G116" s="33" t="e">
        <f>G11+#REF!+G19+#REF!+#REF!+#REF!+G30+G38+G47+#REF!+#REF!+G57+G64+G75+G82+G89+#REF!+G97+G102</f>
        <v>#REF!</v>
      </c>
    </row>
    <row r="117" spans="1:7" s="25" customFormat="1" ht="21" hidden="1" customHeight="1" x14ac:dyDescent="0.25">
      <c r="A117" s="25" t="s">
        <v>26</v>
      </c>
      <c r="B117" s="30">
        <f t="shared" ref="B117:G118" si="12">B14+B25+B33+B42+B52+B59+B70+B77+B84+B92+B100</f>
        <v>0</v>
      </c>
      <c r="C117" s="30">
        <f t="shared" si="12"/>
        <v>0</v>
      </c>
      <c r="D117" s="30">
        <f t="shared" si="12"/>
        <v>0</v>
      </c>
      <c r="E117" s="30">
        <f t="shared" si="12"/>
        <v>0</v>
      </c>
      <c r="F117" s="30">
        <f t="shared" si="12"/>
        <v>0</v>
      </c>
      <c r="G117" s="30">
        <f t="shared" si="12"/>
        <v>0</v>
      </c>
    </row>
    <row r="118" spans="1:7" s="25" customFormat="1" ht="21" hidden="1" customHeight="1" x14ac:dyDescent="0.25">
      <c r="A118" s="25" t="s">
        <v>27</v>
      </c>
      <c r="B118" s="30">
        <f t="shared" si="12"/>
        <v>0</v>
      </c>
      <c r="C118" s="30">
        <f t="shared" si="12"/>
        <v>94.100000000000009</v>
      </c>
      <c r="D118" s="30">
        <f t="shared" si="12"/>
        <v>0</v>
      </c>
      <c r="E118" s="30">
        <f t="shared" si="12"/>
        <v>94.100000000000009</v>
      </c>
      <c r="F118" s="30">
        <f t="shared" si="12"/>
        <v>0</v>
      </c>
      <c r="G118" s="30">
        <f t="shared" si="12"/>
        <v>94.100000000000009</v>
      </c>
    </row>
    <row r="119" spans="1:7" s="25" customFormat="1" ht="21" hidden="1" customHeight="1" x14ac:dyDescent="0.25">
      <c r="B119" s="31"/>
      <c r="C119" s="32"/>
      <c r="D119" s="31"/>
      <c r="E119" s="32"/>
      <c r="F119" s="31"/>
      <c r="G119" s="32"/>
    </row>
    <row r="120" spans="1:7" s="25" customFormat="1" ht="21" hidden="1" customHeight="1" x14ac:dyDescent="0.25">
      <c r="B120" s="31"/>
      <c r="C120" s="32"/>
      <c r="D120" s="31"/>
      <c r="E120" s="32"/>
      <c r="F120" s="31"/>
      <c r="G120" s="32"/>
    </row>
    <row r="121" spans="1:7" s="25" customFormat="1" ht="21" hidden="1" customHeight="1" x14ac:dyDescent="0.25">
      <c r="B121" s="31"/>
      <c r="C121" s="32"/>
      <c r="D121" s="31"/>
      <c r="E121" s="32"/>
      <c r="F121" s="31"/>
      <c r="G121" s="32"/>
    </row>
    <row r="122" spans="1:7" s="25" customFormat="1" ht="21" hidden="1" customHeight="1" x14ac:dyDescent="0.25">
      <c r="B122" s="31"/>
      <c r="C122" s="32"/>
      <c r="D122" s="31"/>
      <c r="E122" s="32"/>
      <c r="F122" s="31"/>
      <c r="G122" s="32"/>
    </row>
    <row r="123" spans="1:7" s="25" customFormat="1" ht="21" hidden="1" customHeight="1" x14ac:dyDescent="0.25">
      <c r="B123" s="31"/>
      <c r="C123" s="32"/>
      <c r="D123" s="31"/>
      <c r="E123" s="32"/>
      <c r="F123" s="31"/>
      <c r="G123" s="32"/>
    </row>
    <row r="124" spans="1:7" s="25" customFormat="1" ht="21" hidden="1" customHeight="1" x14ac:dyDescent="0.25">
      <c r="A124" s="25" t="s">
        <v>58</v>
      </c>
      <c r="B124" s="31"/>
      <c r="C124" s="32">
        <f>C11+C19+C30+C38+C39+C47+C48+C57+C64+C65+C75+C82+C89+C97+C98+C102+C108+C109</f>
        <v>75819.099999999991</v>
      </c>
      <c r="D124" s="31"/>
      <c r="E124" s="32">
        <f>E108+E109+E11+E19+E30+E38+E47+E57+E64+E75+E82+E89+E97</f>
        <v>82591.399999999994</v>
      </c>
      <c r="F124" s="31"/>
      <c r="G124" s="32">
        <f>G11+G19+G30+G38+G47+G57+G64+G75+G82+G89+G97+G108+G109</f>
        <v>82591.399999999994</v>
      </c>
    </row>
    <row r="125" spans="1:7" s="25" customFormat="1" ht="21" hidden="1" customHeight="1" x14ac:dyDescent="0.25">
      <c r="A125" s="25" t="s">
        <v>59</v>
      </c>
      <c r="B125" s="31"/>
      <c r="C125" s="32">
        <f>C110</f>
        <v>564</v>
      </c>
      <c r="D125" s="31"/>
      <c r="E125" s="32">
        <f>E111+E91+E69+E51+E41+E24+E23</f>
        <v>482</v>
      </c>
      <c r="F125" s="31"/>
      <c r="G125" s="32">
        <f>G12+G13+G20+G21+G22+G31+G32+G40+G49+G50+G66+G67+G68+G76+G83+G90+G99+G58</f>
        <v>1453.3</v>
      </c>
    </row>
    <row r="126" spans="1:7" s="25" customFormat="1" ht="21" hidden="1" customHeight="1" x14ac:dyDescent="0.25">
      <c r="A126" s="25" t="s">
        <v>60</v>
      </c>
      <c r="B126" s="31">
        <f>B110</f>
        <v>55836</v>
      </c>
      <c r="C126" s="32"/>
      <c r="D126" s="31">
        <f>D111</f>
        <v>20295</v>
      </c>
      <c r="E126" s="32"/>
      <c r="F126" s="31">
        <f>F12+F13+F20+F21+F22+F31+F32+F40+F49+F50+F58+F66+F67+F68+F76+F83+F90+F99</f>
        <v>143786.79999999999</v>
      </c>
      <c r="G126" s="32"/>
    </row>
    <row r="127" spans="1:7" s="25" customFormat="1" ht="21" hidden="1" customHeight="1" x14ac:dyDescent="0.25">
      <c r="C127" s="26">
        <v>7437.2</v>
      </c>
      <c r="E127" s="26">
        <v>2196</v>
      </c>
      <c r="G127" s="26">
        <v>2574.7000000000003</v>
      </c>
    </row>
    <row r="128" spans="1:7" s="25" customFormat="1" ht="21" customHeight="1" x14ac:dyDescent="0.25">
      <c r="C128" s="26"/>
      <c r="E128" s="26"/>
      <c r="G128" s="26"/>
    </row>
    <row r="129" spans="1:7" s="24" customFormat="1" ht="65.25" customHeight="1" x14ac:dyDescent="0.3">
      <c r="A129" s="72" t="s">
        <v>23</v>
      </c>
      <c r="B129" s="72"/>
      <c r="C129" s="72"/>
      <c r="D129" s="23"/>
      <c r="E129" s="73" t="s">
        <v>24</v>
      </c>
      <c r="F129" s="73"/>
      <c r="G129" s="73"/>
    </row>
    <row r="130" spans="1:7" s="25" customFormat="1" ht="21" customHeight="1" x14ac:dyDescent="0.25">
      <c r="C130" s="26"/>
      <c r="E130" s="26"/>
      <c r="G130" s="26"/>
    </row>
    <row r="131" spans="1:7" s="25" customFormat="1" ht="21" customHeight="1" x14ac:dyDescent="0.25">
      <c r="C131" s="26"/>
      <c r="E131" s="26"/>
      <c r="G131" s="26"/>
    </row>
    <row r="132" spans="1:7" s="25" customFormat="1" ht="21" hidden="1" customHeight="1" x14ac:dyDescent="0.25">
      <c r="C132" s="26">
        <f>SUM(C124:C127)</f>
        <v>83820.299999999988</v>
      </c>
      <c r="E132" s="26">
        <f>SUM(E124:E127)</f>
        <v>85269.4</v>
      </c>
      <c r="G132" s="26">
        <f>SUM(G124:G127)</f>
        <v>86619.4</v>
      </c>
    </row>
    <row r="133" spans="1:7" s="25" customFormat="1" ht="21" hidden="1" customHeight="1" x14ac:dyDescent="0.25">
      <c r="C133" s="26"/>
      <c r="E133" s="26"/>
      <c r="G133" s="26"/>
    </row>
    <row r="134" spans="1:7" s="25" customFormat="1" ht="21" customHeight="1" x14ac:dyDescent="0.25">
      <c r="C134" s="26"/>
      <c r="E134" s="26"/>
      <c r="G134" s="26"/>
    </row>
    <row r="135" spans="1:7" s="25" customFormat="1" ht="21" customHeight="1" x14ac:dyDescent="0.25">
      <c r="C135" s="26"/>
      <c r="E135" s="26"/>
      <c r="G135" s="26"/>
    </row>
    <row r="136" spans="1:7" s="25" customFormat="1" ht="21" customHeight="1" x14ac:dyDescent="0.25">
      <c r="C136" s="26"/>
      <c r="E136" s="26"/>
      <c r="G136" s="26"/>
    </row>
    <row r="137" spans="1:7" s="25" customFormat="1" ht="21" customHeight="1" x14ac:dyDescent="0.25">
      <c r="C137" s="26"/>
      <c r="E137" s="26"/>
      <c r="G137" s="26"/>
    </row>
    <row r="138" spans="1:7" s="25" customFormat="1" ht="21" customHeight="1" x14ac:dyDescent="0.25">
      <c r="C138" s="26"/>
      <c r="E138" s="26"/>
      <c r="G138" s="26"/>
    </row>
    <row r="139" spans="1:7" s="25" customFormat="1" ht="21" customHeight="1" x14ac:dyDescent="0.25">
      <c r="C139" s="26"/>
      <c r="E139" s="26"/>
      <c r="G139" s="26"/>
    </row>
    <row r="140" spans="1:7" s="25" customFormat="1" ht="21" customHeight="1" x14ac:dyDescent="0.25">
      <c r="C140" s="26"/>
      <c r="E140" s="26"/>
      <c r="G140" s="26"/>
    </row>
    <row r="141" spans="1:7" s="25" customFormat="1" ht="21" customHeight="1" x14ac:dyDescent="0.25">
      <c r="C141" s="26"/>
      <c r="E141" s="26"/>
      <c r="G141" s="26"/>
    </row>
    <row r="142" spans="1:7" s="25" customFormat="1" ht="21" customHeight="1" x14ac:dyDescent="0.25">
      <c r="C142" s="26"/>
      <c r="E142" s="26"/>
      <c r="G142" s="26"/>
    </row>
    <row r="143" spans="1:7" s="25" customFormat="1" ht="21" customHeight="1" x14ac:dyDescent="0.25">
      <c r="C143" s="26"/>
      <c r="E143" s="26"/>
      <c r="G143" s="26"/>
    </row>
    <row r="144" spans="1:7" s="25" customFormat="1" ht="21" customHeight="1" x14ac:dyDescent="0.25">
      <c r="C144" s="26"/>
      <c r="E144" s="26"/>
      <c r="G144" s="26"/>
    </row>
    <row r="145" spans="3:7" s="25" customFormat="1" ht="21" customHeight="1" x14ac:dyDescent="0.25">
      <c r="C145" s="26"/>
      <c r="E145" s="26"/>
      <c r="G145" s="26"/>
    </row>
    <row r="146" spans="3:7" s="25" customFormat="1" ht="21" customHeight="1" x14ac:dyDescent="0.25">
      <c r="C146" s="26"/>
      <c r="E146" s="26"/>
      <c r="G146" s="26"/>
    </row>
    <row r="147" spans="3:7" s="25" customFormat="1" ht="21" customHeight="1" x14ac:dyDescent="0.25">
      <c r="C147" s="26"/>
      <c r="E147" s="26"/>
      <c r="G147" s="26"/>
    </row>
    <row r="148" spans="3:7" s="25" customFormat="1" ht="21" customHeigh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  <row r="173" spans="3:7" s="25" customFormat="1" x14ac:dyDescent="0.25">
      <c r="C173" s="26"/>
      <c r="E173" s="26"/>
      <c r="G173" s="26"/>
    </row>
    <row r="174" spans="3:7" s="25" customFormat="1" x14ac:dyDescent="0.25">
      <c r="C174" s="26"/>
      <c r="E174" s="26"/>
      <c r="G174" s="26"/>
    </row>
    <row r="175" spans="3:7" s="25" customFormat="1" x14ac:dyDescent="0.25">
      <c r="C175" s="26"/>
      <c r="E175" s="26"/>
      <c r="G175" s="26"/>
    </row>
    <row r="176" spans="3:7" s="25" customFormat="1" x14ac:dyDescent="0.25">
      <c r="C176" s="26"/>
      <c r="E176" s="26"/>
      <c r="G176" s="26"/>
    </row>
    <row r="177" spans="3:7" s="25" customFormat="1" x14ac:dyDescent="0.25">
      <c r="C177" s="26"/>
      <c r="E177" s="26"/>
      <c r="G177" s="26"/>
    </row>
    <row r="178" spans="3:7" s="25" customFormat="1" x14ac:dyDescent="0.25">
      <c r="C178" s="26"/>
      <c r="E178" s="26"/>
      <c r="G178" s="26"/>
    </row>
    <row r="179" spans="3:7" s="25" customFormat="1" x14ac:dyDescent="0.25">
      <c r="C179" s="26"/>
      <c r="E179" s="26"/>
      <c r="G179" s="26"/>
    </row>
    <row r="180" spans="3:7" s="25" customFormat="1" x14ac:dyDescent="0.25">
      <c r="C180" s="26"/>
      <c r="E180" s="26"/>
      <c r="G180" s="26"/>
    </row>
    <row r="181" spans="3:7" s="25" customFormat="1" x14ac:dyDescent="0.25">
      <c r="C181" s="26"/>
      <c r="E181" s="26"/>
      <c r="G181" s="26"/>
    </row>
    <row r="182" spans="3:7" s="25" customFormat="1" x14ac:dyDescent="0.25">
      <c r="C182" s="26"/>
      <c r="E182" s="26"/>
      <c r="G182" s="26"/>
    </row>
    <row r="183" spans="3:7" s="25" customFormat="1" x14ac:dyDescent="0.25">
      <c r="C183" s="26"/>
      <c r="E183" s="26"/>
      <c r="G183" s="26"/>
    </row>
    <row r="184" spans="3:7" s="25" customFormat="1" x14ac:dyDescent="0.25">
      <c r="C184" s="26"/>
      <c r="E184" s="26"/>
      <c r="G184" s="26"/>
    </row>
    <row r="185" spans="3:7" s="25" customFormat="1" x14ac:dyDescent="0.25">
      <c r="C185" s="26"/>
      <c r="E185" s="26"/>
      <c r="G185" s="26"/>
    </row>
    <row r="186" spans="3:7" s="25" customFormat="1" x14ac:dyDescent="0.25">
      <c r="C186" s="26"/>
      <c r="E186" s="26"/>
      <c r="G186" s="26"/>
    </row>
    <row r="187" spans="3:7" s="25" customFormat="1" x14ac:dyDescent="0.25">
      <c r="C187" s="26"/>
      <c r="E187" s="26"/>
      <c r="G187" s="26"/>
    </row>
    <row r="188" spans="3:7" s="25" customFormat="1" x14ac:dyDescent="0.25">
      <c r="C188" s="26"/>
      <c r="E188" s="26"/>
      <c r="G188" s="26"/>
    </row>
    <row r="189" spans="3:7" s="25" customFormat="1" x14ac:dyDescent="0.25">
      <c r="C189" s="26"/>
      <c r="E189" s="26"/>
      <c r="G189" s="26"/>
    </row>
    <row r="190" spans="3:7" s="25" customFormat="1" x14ac:dyDescent="0.25">
      <c r="C190" s="26"/>
      <c r="E190" s="26"/>
      <c r="G190" s="26"/>
    </row>
    <row r="191" spans="3:7" s="25" customFormat="1" x14ac:dyDescent="0.25">
      <c r="C191" s="26"/>
      <c r="E191" s="26"/>
      <c r="G191" s="26"/>
    </row>
    <row r="192" spans="3:7" s="25" customFormat="1" x14ac:dyDescent="0.25">
      <c r="C192" s="26"/>
      <c r="E192" s="26"/>
      <c r="G192" s="26"/>
    </row>
    <row r="193" spans="3:7" s="25" customFormat="1" x14ac:dyDescent="0.25">
      <c r="C193" s="26"/>
      <c r="E193" s="26"/>
      <c r="G193" s="26"/>
    </row>
    <row r="194" spans="3:7" s="25" customFormat="1" x14ac:dyDescent="0.25">
      <c r="C194" s="26"/>
      <c r="E194" s="26"/>
      <c r="G194" s="26"/>
    </row>
    <row r="195" spans="3:7" s="25" customFormat="1" x14ac:dyDescent="0.25">
      <c r="C195" s="26"/>
      <c r="E195" s="26"/>
      <c r="G195" s="26"/>
    </row>
    <row r="196" spans="3:7" s="25" customFormat="1" x14ac:dyDescent="0.25">
      <c r="C196" s="26"/>
      <c r="E196" s="26"/>
      <c r="G196" s="26"/>
    </row>
    <row r="197" spans="3:7" s="25" customFormat="1" x14ac:dyDescent="0.25">
      <c r="C197" s="26"/>
      <c r="E197" s="26"/>
      <c r="G197" s="26"/>
    </row>
    <row r="198" spans="3:7" s="25" customFormat="1" x14ac:dyDescent="0.25">
      <c r="C198" s="26"/>
      <c r="E198" s="26"/>
      <c r="G198" s="26"/>
    </row>
    <row r="199" spans="3:7" s="25" customFormat="1" x14ac:dyDescent="0.25">
      <c r="C199" s="26"/>
      <c r="E199" s="26"/>
      <c r="G199" s="26"/>
    </row>
    <row r="200" spans="3:7" s="25" customFormat="1" x14ac:dyDescent="0.25">
      <c r="C200" s="26"/>
      <c r="E200" s="26"/>
      <c r="G200" s="26"/>
    </row>
    <row r="201" spans="3:7" s="25" customFormat="1" x14ac:dyDescent="0.25">
      <c r="C201" s="26"/>
      <c r="E201" s="26"/>
      <c r="G201" s="26"/>
    </row>
    <row r="202" spans="3:7" s="25" customFormat="1" x14ac:dyDescent="0.25">
      <c r="C202" s="26"/>
      <c r="E202" s="26"/>
      <c r="G202" s="26"/>
    </row>
    <row r="203" spans="3:7" s="25" customFormat="1" x14ac:dyDescent="0.25">
      <c r="C203" s="26"/>
      <c r="E203" s="26"/>
      <c r="G203" s="26"/>
    </row>
    <row r="204" spans="3:7" s="25" customFormat="1" x14ac:dyDescent="0.25">
      <c r="C204" s="26"/>
      <c r="E204" s="26"/>
      <c r="G204" s="26"/>
    </row>
    <row r="205" spans="3:7" s="25" customFormat="1" x14ac:dyDescent="0.25">
      <c r="C205" s="26"/>
      <c r="E205" s="26"/>
      <c r="G205" s="26"/>
    </row>
    <row r="206" spans="3:7" s="25" customFormat="1" x14ac:dyDescent="0.25">
      <c r="C206" s="26"/>
      <c r="E206" s="26"/>
      <c r="G206" s="26"/>
    </row>
    <row r="207" spans="3:7" s="25" customFormat="1" x14ac:dyDescent="0.25">
      <c r="C207" s="26"/>
      <c r="E207" s="26"/>
      <c r="G207" s="26"/>
    </row>
    <row r="208" spans="3:7" s="25" customFormat="1" x14ac:dyDescent="0.25">
      <c r="C208" s="26"/>
      <c r="E208" s="26"/>
      <c r="G208" s="26"/>
    </row>
  </sheetData>
  <mergeCells count="12">
    <mergeCell ref="A7:G7"/>
    <mergeCell ref="A1:G1"/>
    <mergeCell ref="A2:G2"/>
    <mergeCell ref="A3:G3"/>
    <mergeCell ref="A4:G4"/>
    <mergeCell ref="A5:G5"/>
    <mergeCell ref="A8:A9"/>
    <mergeCell ref="B8:C8"/>
    <mergeCell ref="D8:E8"/>
    <mergeCell ref="F8:G8"/>
    <mergeCell ref="A129:C129"/>
    <mergeCell ref="E129:G129"/>
  </mergeCells>
  <conditionalFormatting sqref="A30:A32 A19:A24 A11:A15">
    <cfRule type="cellIs" dxfId="109" priority="31" stopIfTrue="1" operator="equal">
      <formula>0</formula>
    </cfRule>
  </conditionalFormatting>
  <conditionalFormatting sqref="A38:A41">
    <cfRule type="cellIs" dxfId="108" priority="29" stopIfTrue="1" operator="equal">
      <formula>0</formula>
    </cfRule>
  </conditionalFormatting>
  <conditionalFormatting sqref="A47:A51">
    <cfRule type="cellIs" dxfId="107" priority="28" stopIfTrue="1" operator="equal">
      <formula>0</formula>
    </cfRule>
  </conditionalFormatting>
  <conditionalFormatting sqref="A57:A58">
    <cfRule type="cellIs" dxfId="106" priority="27" stopIfTrue="1" operator="equal">
      <formula>0</formula>
    </cfRule>
  </conditionalFormatting>
  <conditionalFormatting sqref="A64:A69">
    <cfRule type="cellIs" dxfId="105" priority="26" stopIfTrue="1" operator="equal">
      <formula>0</formula>
    </cfRule>
  </conditionalFormatting>
  <conditionalFormatting sqref="A75:A76">
    <cfRule type="cellIs" dxfId="104" priority="25" stopIfTrue="1" operator="equal">
      <formula>0</formula>
    </cfRule>
  </conditionalFormatting>
  <conditionalFormatting sqref="A82:A83">
    <cfRule type="cellIs" dxfId="103" priority="24" stopIfTrue="1" operator="equal">
      <formula>0</formula>
    </cfRule>
  </conditionalFormatting>
  <conditionalFormatting sqref="A89:A91">
    <cfRule type="cellIs" dxfId="102" priority="23" stopIfTrue="1" operator="equal">
      <formula>0</formula>
    </cfRule>
  </conditionalFormatting>
  <conditionalFormatting sqref="A97:A99">
    <cfRule type="cellIs" dxfId="101" priority="22" stopIfTrue="1" operator="equal">
      <formula>0</formula>
    </cfRule>
  </conditionalFormatting>
  <conditionalFormatting sqref="A26">
    <cfRule type="cellIs" dxfId="100" priority="21" stopIfTrue="1" operator="equal">
      <formula>0</formula>
    </cfRule>
  </conditionalFormatting>
  <conditionalFormatting sqref="A34">
    <cfRule type="cellIs" dxfId="99" priority="20" stopIfTrue="1" operator="equal">
      <formula>0</formula>
    </cfRule>
  </conditionalFormatting>
  <conditionalFormatting sqref="A43">
    <cfRule type="cellIs" dxfId="98" priority="19" stopIfTrue="1" operator="equal">
      <formula>0</formula>
    </cfRule>
  </conditionalFormatting>
  <conditionalFormatting sqref="A53">
    <cfRule type="cellIs" dxfId="97" priority="18" stopIfTrue="1" operator="equal">
      <formula>0</formula>
    </cfRule>
  </conditionalFormatting>
  <conditionalFormatting sqref="A60">
    <cfRule type="cellIs" dxfId="96" priority="17" stopIfTrue="1" operator="equal">
      <formula>0</formula>
    </cfRule>
  </conditionalFormatting>
  <conditionalFormatting sqref="A71">
    <cfRule type="cellIs" dxfId="95" priority="16" stopIfTrue="1" operator="equal">
      <formula>0</formula>
    </cfRule>
  </conditionalFormatting>
  <conditionalFormatting sqref="A78">
    <cfRule type="cellIs" dxfId="94" priority="15" stopIfTrue="1" operator="equal">
      <formula>0</formula>
    </cfRule>
  </conditionalFormatting>
  <conditionalFormatting sqref="A85">
    <cfRule type="cellIs" dxfId="93" priority="14" stopIfTrue="1" operator="equal">
      <formula>0</formula>
    </cfRule>
  </conditionalFormatting>
  <conditionalFormatting sqref="A93">
    <cfRule type="cellIs" dxfId="92" priority="13" stopIfTrue="1" operator="equal">
      <formula>0</formula>
    </cfRule>
  </conditionalFormatting>
  <conditionalFormatting sqref="A101:A102">
    <cfRule type="cellIs" dxfId="91" priority="12" stopIfTrue="1" operator="equal">
      <formula>0</formula>
    </cfRule>
  </conditionalFormatting>
  <conditionalFormatting sqref="A25">
    <cfRule type="cellIs" dxfId="90" priority="11" stopIfTrue="1" operator="equal">
      <formula>0</formula>
    </cfRule>
  </conditionalFormatting>
  <conditionalFormatting sqref="A33">
    <cfRule type="cellIs" dxfId="89" priority="10" stopIfTrue="1" operator="equal">
      <formula>0</formula>
    </cfRule>
  </conditionalFormatting>
  <conditionalFormatting sqref="A42">
    <cfRule type="cellIs" dxfId="88" priority="9" stopIfTrue="1" operator="equal">
      <formula>0</formula>
    </cfRule>
  </conditionalFormatting>
  <conditionalFormatting sqref="A52">
    <cfRule type="cellIs" dxfId="87" priority="8" stopIfTrue="1" operator="equal">
      <formula>0</formula>
    </cfRule>
  </conditionalFormatting>
  <conditionalFormatting sqref="A59">
    <cfRule type="cellIs" dxfId="86" priority="7" stopIfTrue="1" operator="equal">
      <formula>0</formula>
    </cfRule>
  </conditionalFormatting>
  <conditionalFormatting sqref="A70">
    <cfRule type="cellIs" dxfId="85" priority="6" stopIfTrue="1" operator="equal">
      <formula>0</formula>
    </cfRule>
  </conditionalFormatting>
  <conditionalFormatting sqref="A77">
    <cfRule type="cellIs" dxfId="84" priority="5" stopIfTrue="1" operator="equal">
      <formula>0</formula>
    </cfRule>
  </conditionalFormatting>
  <conditionalFormatting sqref="A84">
    <cfRule type="cellIs" dxfId="83" priority="4" stopIfTrue="1" operator="equal">
      <formula>0</formula>
    </cfRule>
  </conditionalFormatting>
  <conditionalFormatting sqref="A92">
    <cfRule type="cellIs" dxfId="82" priority="3" stopIfTrue="1" operator="equal">
      <formula>0</formula>
    </cfRule>
  </conditionalFormatting>
  <conditionalFormatting sqref="A100">
    <cfRule type="cellIs" dxfId="81" priority="2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zoomScale="70" zoomScaleNormal="70" workbookViewId="0">
      <selection activeCell="C11" sqref="C11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5" t="s">
        <v>68</v>
      </c>
      <c r="B1" s="75"/>
      <c r="C1" s="75"/>
      <c r="D1" s="75"/>
      <c r="E1" s="75"/>
      <c r="F1" s="75"/>
      <c r="G1" s="75"/>
    </row>
    <row r="2" spans="1:20" s="1" customFormat="1" ht="18.75" customHeight="1" x14ac:dyDescent="0.25">
      <c r="A2" s="75" t="s">
        <v>0</v>
      </c>
      <c r="B2" s="75"/>
      <c r="C2" s="75"/>
      <c r="D2" s="75"/>
      <c r="E2" s="75"/>
      <c r="F2" s="75"/>
      <c r="G2" s="75"/>
    </row>
    <row r="3" spans="1:20" s="1" customFormat="1" ht="18.75" customHeight="1" x14ac:dyDescent="0.25">
      <c r="A3" s="75" t="s">
        <v>28</v>
      </c>
      <c r="B3" s="75"/>
      <c r="C3" s="75"/>
      <c r="D3" s="75"/>
      <c r="E3" s="75"/>
      <c r="F3" s="75"/>
      <c r="G3" s="75"/>
    </row>
    <row r="4" spans="1:20" s="2" customFormat="1" x14ac:dyDescent="0.25">
      <c r="A4" s="75" t="s">
        <v>65</v>
      </c>
      <c r="B4" s="75"/>
      <c r="C4" s="75"/>
      <c r="D4" s="75"/>
      <c r="E4" s="75"/>
      <c r="F4" s="75"/>
      <c r="G4" s="75"/>
    </row>
    <row r="5" spans="1:20" s="2" customFormat="1" ht="79.5" customHeight="1" x14ac:dyDescent="0.25">
      <c r="A5" s="76" t="s">
        <v>29</v>
      </c>
      <c r="B5" s="76"/>
      <c r="C5" s="76"/>
      <c r="D5" s="76"/>
      <c r="E5" s="76"/>
      <c r="F5" s="76"/>
      <c r="G5" s="76"/>
    </row>
    <row r="6" spans="1:20" s="2" customFormat="1" x14ac:dyDescent="0.25">
      <c r="A6" s="62"/>
      <c r="B6" s="63"/>
      <c r="C6" s="63"/>
      <c r="D6" s="63"/>
      <c r="E6" s="63"/>
      <c r="F6" s="63"/>
      <c r="G6" s="63"/>
    </row>
    <row r="7" spans="1:20" s="2" customFormat="1" ht="21.75" customHeight="1" thickBot="1" x14ac:dyDescent="0.3">
      <c r="A7" s="74" t="s">
        <v>1</v>
      </c>
      <c r="B7" s="74"/>
      <c r="C7" s="74"/>
      <c r="D7" s="74"/>
      <c r="E7" s="74"/>
      <c r="F7" s="74"/>
      <c r="G7" s="74"/>
    </row>
    <row r="8" spans="1:20" s="2" customFormat="1" ht="38.25" customHeight="1" thickBot="1" x14ac:dyDescent="0.3">
      <c r="A8" s="70" t="s">
        <v>2</v>
      </c>
      <c r="B8" s="71" t="s">
        <v>3</v>
      </c>
      <c r="C8" s="71"/>
      <c r="D8" s="71" t="s">
        <v>4</v>
      </c>
      <c r="E8" s="71"/>
      <c r="F8" s="71" t="s">
        <v>30</v>
      </c>
      <c r="G8" s="71"/>
      <c r="H8" s="2" t="s">
        <v>67</v>
      </c>
    </row>
    <row r="9" spans="1:20" s="2" customFormat="1" ht="112.5" customHeight="1" thickBot="1" x14ac:dyDescent="0.3">
      <c r="A9" s="70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SUM(B11:B14)</f>
        <v>0</v>
      </c>
      <c r="C10" s="5">
        <f t="shared" si="0"/>
        <v>3405.6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90.75" customHeight="1" x14ac:dyDescent="0.25">
      <c r="A13" s="11" t="s">
        <v>10</v>
      </c>
      <c r="B13" s="12"/>
      <c r="C13" s="12">
        <v>5.0999999999999996</v>
      </c>
      <c r="D13" s="12"/>
      <c r="E13" s="12">
        <v>5.0999999999999996</v>
      </c>
      <c r="F13" s="12"/>
      <c r="G13" s="50">
        <v>5.0999999999999996</v>
      </c>
      <c r="H13" s="56"/>
    </row>
    <row r="14" spans="1:20" s="10" customFormat="1" ht="19.5" thickBot="1" x14ac:dyDescent="0.3">
      <c r="A14" s="13"/>
      <c r="B14" s="14"/>
      <c r="C14" s="14"/>
      <c r="D14" s="14"/>
      <c r="E14" s="14"/>
      <c r="F14" s="14"/>
      <c r="G14" s="51"/>
      <c r="H14" s="56"/>
    </row>
    <row r="15" spans="1:20" s="10" customFormat="1" ht="19.5" thickBot="1" x14ac:dyDescent="0.3">
      <c r="A15" s="15"/>
      <c r="B15" s="16"/>
      <c r="C15" s="16"/>
      <c r="D15" s="16"/>
      <c r="E15" s="16"/>
      <c r="F15" s="16"/>
      <c r="G15" s="16"/>
      <c r="H15" s="56"/>
    </row>
    <row r="16" spans="1:20" s="6" customFormat="1" ht="45" customHeight="1" x14ac:dyDescent="0.25">
      <c r="A16" s="4" t="s">
        <v>11</v>
      </c>
      <c r="B16" s="5">
        <f t="shared" ref="B16:G16" si="1">SUM(B17:B22)</f>
        <v>0</v>
      </c>
      <c r="C16" s="5">
        <f t="shared" si="1"/>
        <v>3539.6</v>
      </c>
      <c r="D16" s="5">
        <f t="shared" si="1"/>
        <v>9108</v>
      </c>
      <c r="E16" s="5">
        <f t="shared" si="1"/>
        <v>6260.4000000000005</v>
      </c>
      <c r="F16" s="5">
        <f t="shared" si="1"/>
        <v>0</v>
      </c>
      <c r="G16" s="48">
        <f t="shared" si="1"/>
        <v>6168.4000000000005</v>
      </c>
      <c r="H16" s="54"/>
    </row>
    <row r="17" spans="1:8" s="9" customFormat="1" ht="69" customHeight="1" x14ac:dyDescent="0.25">
      <c r="A17" s="7" t="s">
        <v>8</v>
      </c>
      <c r="B17" s="8"/>
      <c r="C17" s="8">
        <v>3530</v>
      </c>
      <c r="D17" s="8"/>
      <c r="E17" s="8">
        <v>6158.8</v>
      </c>
      <c r="F17" s="8"/>
      <c r="G17" s="49">
        <v>6158.8</v>
      </c>
      <c r="H17" s="55"/>
    </row>
    <row r="18" spans="1:8" s="9" customFormat="1" ht="69" customHeight="1" x14ac:dyDescent="0.25">
      <c r="A18" s="40" t="s">
        <v>52</v>
      </c>
      <c r="B18" s="29"/>
      <c r="C18" s="29"/>
      <c r="D18" s="29">
        <v>6138</v>
      </c>
      <c r="E18" s="29">
        <v>62</v>
      </c>
      <c r="F18" s="29"/>
      <c r="G18" s="52"/>
      <c r="H18" s="55"/>
    </row>
    <row r="19" spans="1:8" s="9" customFormat="1" ht="69" customHeight="1" x14ac:dyDescent="0.25">
      <c r="A19" s="40" t="s">
        <v>55</v>
      </c>
      <c r="B19" s="29"/>
      <c r="C19" s="29"/>
      <c r="D19" s="29">
        <v>2970</v>
      </c>
      <c r="E19" s="29">
        <v>30</v>
      </c>
      <c r="F19" s="29"/>
      <c r="G19" s="52"/>
      <c r="H19" s="55"/>
    </row>
    <row r="20" spans="1:8" s="10" customFormat="1" ht="69" hidden="1" customHeight="1" x14ac:dyDescent="0.25">
      <c r="A20" s="11" t="s">
        <v>9</v>
      </c>
      <c r="B20" s="12"/>
      <c r="C20" s="12"/>
      <c r="D20" s="12"/>
      <c r="E20" s="12"/>
      <c r="F20" s="12"/>
      <c r="G20" s="50"/>
      <c r="H20" s="56"/>
    </row>
    <row r="21" spans="1:8" s="10" customFormat="1" ht="90.75" customHeight="1" x14ac:dyDescent="0.25">
      <c r="A21" s="11" t="s">
        <v>10</v>
      </c>
      <c r="B21" s="12"/>
      <c r="C21" s="12">
        <v>9.6</v>
      </c>
      <c r="D21" s="12"/>
      <c r="E21" s="12">
        <v>9.6</v>
      </c>
      <c r="F21" s="12"/>
      <c r="G21" s="50">
        <v>9.6</v>
      </c>
      <c r="H21" s="56"/>
    </row>
    <row r="22" spans="1:8" s="10" customFormat="1" ht="19.5" thickBot="1" x14ac:dyDescent="0.3">
      <c r="A22" s="13"/>
      <c r="B22" s="14"/>
      <c r="C22" s="14"/>
      <c r="D22" s="14"/>
      <c r="E22" s="14"/>
      <c r="F22" s="14"/>
      <c r="G22" s="51"/>
      <c r="H22" s="56"/>
    </row>
    <row r="23" spans="1:8" s="10" customFormat="1" ht="19.5" thickBot="1" x14ac:dyDescent="0.3">
      <c r="A23" s="15"/>
      <c r="B23" s="16"/>
      <c r="C23" s="16"/>
      <c r="D23" s="16"/>
      <c r="E23" s="16"/>
      <c r="F23" s="16"/>
      <c r="G23" s="16"/>
      <c r="H23" s="56"/>
    </row>
    <row r="24" spans="1:8" s="6" customFormat="1" ht="45" customHeight="1" x14ac:dyDescent="0.25">
      <c r="A24" s="4" t="s">
        <v>12</v>
      </c>
      <c r="B24" s="5">
        <f t="shared" ref="B24:G24" si="2">SUM(B25:B28)</f>
        <v>0</v>
      </c>
      <c r="C24" s="5">
        <f t="shared" si="2"/>
        <v>4214.3</v>
      </c>
      <c r="D24" s="5">
        <f t="shared" si="2"/>
        <v>0</v>
      </c>
      <c r="E24" s="5">
        <f t="shared" si="2"/>
        <v>7095.5</v>
      </c>
      <c r="F24" s="5">
        <f t="shared" si="2"/>
        <v>0</v>
      </c>
      <c r="G24" s="48">
        <f t="shared" si="2"/>
        <v>7095.5</v>
      </c>
      <c r="H24" s="54"/>
    </row>
    <row r="25" spans="1:8" s="9" customFormat="1" ht="69" customHeight="1" x14ac:dyDescent="0.25">
      <c r="A25" s="7" t="s">
        <v>8</v>
      </c>
      <c r="B25" s="12"/>
      <c r="C25" s="12">
        <v>4201</v>
      </c>
      <c r="D25" s="12"/>
      <c r="E25" s="12">
        <v>7082.2</v>
      </c>
      <c r="F25" s="12"/>
      <c r="G25" s="50">
        <v>7082.2</v>
      </c>
      <c r="H25" s="55"/>
    </row>
    <row r="26" spans="1:8" s="10" customFormat="1" ht="75.75" hidden="1" customHeight="1" x14ac:dyDescent="0.25">
      <c r="A26" s="11" t="s">
        <v>9</v>
      </c>
      <c r="B26" s="12"/>
      <c r="C26" s="12"/>
      <c r="D26" s="12"/>
      <c r="E26" s="12"/>
      <c r="F26" s="12"/>
      <c r="G26" s="50"/>
      <c r="H26" s="56"/>
    </row>
    <row r="27" spans="1:8" s="10" customFormat="1" ht="90.75" customHeight="1" x14ac:dyDescent="0.25">
      <c r="A27" s="11" t="s">
        <v>10</v>
      </c>
      <c r="B27" s="12"/>
      <c r="C27" s="12">
        <v>13.3</v>
      </c>
      <c r="D27" s="12"/>
      <c r="E27" s="12">
        <v>13.3</v>
      </c>
      <c r="F27" s="12"/>
      <c r="G27" s="50">
        <v>13.3</v>
      </c>
      <c r="H27" s="56"/>
    </row>
    <row r="28" spans="1:8" s="10" customFormat="1" ht="19.5" thickBot="1" x14ac:dyDescent="0.3">
      <c r="A28" s="13"/>
      <c r="B28" s="14"/>
      <c r="C28" s="14"/>
      <c r="D28" s="14"/>
      <c r="E28" s="14"/>
      <c r="F28" s="14"/>
      <c r="G28" s="51"/>
      <c r="H28" s="56"/>
    </row>
    <row r="29" spans="1:8" s="10" customFormat="1" ht="19.5" thickBot="1" x14ac:dyDescent="0.3">
      <c r="A29" s="15"/>
      <c r="B29" s="16"/>
      <c r="C29" s="16"/>
      <c r="D29" s="16"/>
      <c r="E29" s="16"/>
      <c r="F29" s="16"/>
      <c r="G29" s="16"/>
      <c r="H29" s="56"/>
    </row>
    <row r="30" spans="1:8" s="6" customFormat="1" ht="45" customHeight="1" x14ac:dyDescent="0.25">
      <c r="A30" s="4" t="s">
        <v>13</v>
      </c>
      <c r="B30" s="5">
        <f t="shared" ref="B30:G30" si="3">SUM(B31:B36)</f>
        <v>0</v>
      </c>
      <c r="C30" s="5">
        <f t="shared" si="3"/>
        <v>4410.8</v>
      </c>
      <c r="D30" s="5">
        <f t="shared" si="3"/>
        <v>2178</v>
      </c>
      <c r="E30" s="5">
        <f t="shared" si="3"/>
        <v>3794.9</v>
      </c>
      <c r="F30" s="5">
        <f t="shared" si="3"/>
        <v>0</v>
      </c>
      <c r="G30" s="48">
        <f t="shared" si="3"/>
        <v>3772.9</v>
      </c>
      <c r="H30" s="54"/>
    </row>
    <row r="31" spans="1:8" s="9" customFormat="1" ht="69" customHeight="1" x14ac:dyDescent="0.25">
      <c r="A31" s="7" t="s">
        <v>8</v>
      </c>
      <c r="B31" s="8"/>
      <c r="C31" s="8">
        <v>3050</v>
      </c>
      <c r="D31" s="8"/>
      <c r="E31" s="8">
        <v>3770.8</v>
      </c>
      <c r="F31" s="8"/>
      <c r="G31" s="49">
        <v>3770.8</v>
      </c>
      <c r="H31" s="55"/>
    </row>
    <row r="32" spans="1:8" s="9" customFormat="1" ht="83.25" customHeight="1" x14ac:dyDescent="0.25">
      <c r="A32" s="11" t="s">
        <v>31</v>
      </c>
      <c r="B32" s="29"/>
      <c r="C32" s="29">
        <v>1358.7</v>
      </c>
      <c r="D32" s="29"/>
      <c r="E32" s="29"/>
      <c r="F32" s="29"/>
      <c r="G32" s="52"/>
      <c r="H32" s="59">
        <v>489</v>
      </c>
    </row>
    <row r="33" spans="1:8" s="9" customFormat="1" ht="83.25" customHeight="1" x14ac:dyDescent="0.25">
      <c r="A33" s="11" t="s">
        <v>57</v>
      </c>
      <c r="B33" s="29"/>
      <c r="C33" s="29"/>
      <c r="D33" s="29">
        <v>2178</v>
      </c>
      <c r="E33" s="29">
        <v>22</v>
      </c>
      <c r="F33" s="29"/>
      <c r="G33" s="52"/>
      <c r="H33" s="55"/>
    </row>
    <row r="34" spans="1:8" s="10" customFormat="1" ht="56.25" hidden="1" x14ac:dyDescent="0.25">
      <c r="A34" s="11" t="s">
        <v>9</v>
      </c>
      <c r="B34" s="12"/>
      <c r="C34" s="12"/>
      <c r="D34" s="12"/>
      <c r="E34" s="12"/>
      <c r="F34" s="12"/>
      <c r="G34" s="50"/>
      <c r="H34" s="56"/>
    </row>
    <row r="35" spans="1:8" s="10" customFormat="1" ht="90.75" customHeight="1" x14ac:dyDescent="0.25">
      <c r="A35" s="11" t="s">
        <v>10</v>
      </c>
      <c r="B35" s="12"/>
      <c r="C35" s="12">
        <v>2.1</v>
      </c>
      <c r="D35" s="12"/>
      <c r="E35" s="12">
        <v>2.1</v>
      </c>
      <c r="F35" s="12"/>
      <c r="G35" s="50">
        <v>2.1</v>
      </c>
      <c r="H35" s="56"/>
    </row>
    <row r="36" spans="1:8" s="10" customFormat="1" ht="19.5" thickBot="1" x14ac:dyDescent="0.3">
      <c r="A36" s="13"/>
      <c r="B36" s="14"/>
      <c r="C36" s="14"/>
      <c r="D36" s="14"/>
      <c r="E36" s="14"/>
      <c r="F36" s="14"/>
      <c r="G36" s="51"/>
      <c r="H36" s="56"/>
    </row>
    <row r="37" spans="1:8" s="10" customFormat="1" ht="19.5" thickBot="1" x14ac:dyDescent="0.3">
      <c r="A37" s="15"/>
      <c r="B37" s="16"/>
      <c r="C37" s="16"/>
      <c r="D37" s="16"/>
      <c r="E37" s="16"/>
      <c r="F37" s="16"/>
      <c r="G37" s="16"/>
      <c r="H37" s="56"/>
    </row>
    <row r="38" spans="1:8" s="6" customFormat="1" ht="45" customHeight="1" x14ac:dyDescent="0.25">
      <c r="A38" s="4" t="s">
        <v>14</v>
      </c>
      <c r="B38" s="5">
        <f t="shared" ref="B38:G38" si="4">SUM(B39:B46)</f>
        <v>0</v>
      </c>
      <c r="C38" s="5">
        <f t="shared" si="4"/>
        <v>6413</v>
      </c>
      <c r="D38" s="5">
        <f t="shared" si="4"/>
        <v>7128</v>
      </c>
      <c r="E38" s="5">
        <f t="shared" si="4"/>
        <v>5367.3</v>
      </c>
      <c r="F38" s="5">
        <f t="shared" si="4"/>
        <v>17173.099999999999</v>
      </c>
      <c r="G38" s="48">
        <f t="shared" si="4"/>
        <v>5468.9000000000005</v>
      </c>
      <c r="H38" s="54"/>
    </row>
    <row r="39" spans="1:8" s="9" customFormat="1" ht="69" customHeight="1" x14ac:dyDescent="0.25">
      <c r="A39" s="7" t="s">
        <v>8</v>
      </c>
      <c r="B39" s="8"/>
      <c r="C39" s="8">
        <v>1858.7</v>
      </c>
      <c r="D39" s="8"/>
      <c r="E39" s="8">
        <v>5235.3</v>
      </c>
      <c r="F39" s="8"/>
      <c r="G39" s="49">
        <v>5235.3</v>
      </c>
      <c r="H39" s="55"/>
    </row>
    <row r="40" spans="1:8" s="9" customFormat="1" ht="83.25" customHeight="1" x14ac:dyDescent="0.25">
      <c r="A40" s="41" t="s">
        <v>32</v>
      </c>
      <c r="B40" s="8"/>
      <c r="C40" s="8">
        <v>4494.3</v>
      </c>
      <c r="D40" s="8"/>
      <c r="E40" s="8"/>
      <c r="F40" s="8"/>
      <c r="G40" s="49"/>
      <c r="H40" s="58">
        <v>410</v>
      </c>
    </row>
    <row r="41" spans="1:8" s="9" customFormat="1" ht="84.75" customHeight="1" x14ac:dyDescent="0.25">
      <c r="A41" s="39" t="s">
        <v>43</v>
      </c>
      <c r="B41" s="8"/>
      <c r="C41" s="8"/>
      <c r="D41" s="8"/>
      <c r="E41" s="8"/>
      <c r="F41" s="8">
        <v>10618.6</v>
      </c>
      <c r="G41" s="49">
        <v>107.3</v>
      </c>
      <c r="H41" s="55"/>
    </row>
    <row r="42" spans="1:8" s="9" customFormat="1" ht="99" customHeight="1" x14ac:dyDescent="0.25">
      <c r="A42" s="39" t="s">
        <v>44</v>
      </c>
      <c r="B42" s="8"/>
      <c r="C42" s="8"/>
      <c r="D42" s="8"/>
      <c r="E42" s="8"/>
      <c r="F42" s="8">
        <v>6554.5</v>
      </c>
      <c r="G42" s="49">
        <v>66.3</v>
      </c>
      <c r="H42" s="55"/>
    </row>
    <row r="43" spans="1:8" s="9" customFormat="1" ht="69" customHeight="1" x14ac:dyDescent="0.25">
      <c r="A43" s="40" t="s">
        <v>54</v>
      </c>
      <c r="B43" s="29"/>
      <c r="C43" s="29"/>
      <c r="D43" s="29">
        <v>7128</v>
      </c>
      <c r="E43" s="29">
        <v>72</v>
      </c>
      <c r="F43" s="29"/>
      <c r="G43" s="52"/>
      <c r="H43" s="55"/>
    </row>
    <row r="44" spans="1:8" s="10" customFormat="1" ht="69" hidden="1" customHeight="1" x14ac:dyDescent="0.25">
      <c r="A44" s="11" t="s">
        <v>9</v>
      </c>
      <c r="B44" s="12"/>
      <c r="C44" s="12"/>
      <c r="D44" s="12"/>
      <c r="E44" s="12"/>
      <c r="F44" s="12"/>
      <c r="G44" s="50"/>
      <c r="H44" s="56"/>
    </row>
    <row r="45" spans="1:8" s="10" customFormat="1" ht="90.75" customHeight="1" x14ac:dyDescent="0.25">
      <c r="A45" s="11" t="s">
        <v>10</v>
      </c>
      <c r="B45" s="12"/>
      <c r="C45" s="12">
        <v>60</v>
      </c>
      <c r="D45" s="12"/>
      <c r="E45" s="12">
        <v>60</v>
      </c>
      <c r="F45" s="12"/>
      <c r="G45" s="50">
        <v>60</v>
      </c>
      <c r="H45" s="56"/>
    </row>
    <row r="46" spans="1:8" s="10" customFormat="1" ht="19.5" thickBot="1" x14ac:dyDescent="0.3">
      <c r="A46" s="13"/>
      <c r="B46" s="14"/>
      <c r="C46" s="14"/>
      <c r="D46" s="14"/>
      <c r="E46" s="14"/>
      <c r="F46" s="14"/>
      <c r="G46" s="51"/>
      <c r="H46" s="56"/>
    </row>
    <row r="47" spans="1:8" s="10" customFormat="1" ht="19.5" thickBot="1" x14ac:dyDescent="0.3">
      <c r="A47" s="15"/>
      <c r="B47" s="16"/>
      <c r="C47" s="16"/>
      <c r="D47" s="16"/>
      <c r="E47" s="16"/>
      <c r="F47" s="16"/>
      <c r="G47" s="16"/>
      <c r="H47" s="56"/>
    </row>
    <row r="48" spans="1:8" s="6" customFormat="1" ht="45" customHeight="1" x14ac:dyDescent="0.25">
      <c r="A48" s="4" t="s">
        <v>15</v>
      </c>
      <c r="B48" s="5">
        <f t="shared" ref="B48:G48" si="5">SUM(B49:B53)</f>
        <v>0</v>
      </c>
      <c r="C48" s="5">
        <f t="shared" si="5"/>
        <v>4431</v>
      </c>
      <c r="D48" s="5">
        <f t="shared" si="5"/>
        <v>0</v>
      </c>
      <c r="E48" s="5">
        <f t="shared" si="5"/>
        <v>7082.7</v>
      </c>
      <c r="F48" s="5">
        <f t="shared" si="5"/>
        <v>7207.8</v>
      </c>
      <c r="G48" s="48">
        <f t="shared" si="5"/>
        <v>7155.5999999999995</v>
      </c>
      <c r="H48" s="54"/>
    </row>
    <row r="49" spans="1:8" s="9" customFormat="1" ht="69" customHeight="1" x14ac:dyDescent="0.25">
      <c r="A49" s="7" t="s">
        <v>8</v>
      </c>
      <c r="B49" s="8"/>
      <c r="C49" s="8">
        <v>4400</v>
      </c>
      <c r="D49" s="8"/>
      <c r="E49" s="8">
        <v>7051.7</v>
      </c>
      <c r="F49" s="8"/>
      <c r="G49" s="49">
        <v>7051.7</v>
      </c>
      <c r="H49" s="55"/>
    </row>
    <row r="50" spans="1:8" s="9" customFormat="1" ht="69" customHeight="1" x14ac:dyDescent="0.25">
      <c r="A50" s="11" t="s">
        <v>46</v>
      </c>
      <c r="B50" s="29"/>
      <c r="C50" s="29"/>
      <c r="D50" s="29"/>
      <c r="E50" s="29"/>
      <c r="F50" s="29">
        <v>7207.8</v>
      </c>
      <c r="G50" s="52">
        <v>72.900000000000006</v>
      </c>
      <c r="H50" s="61"/>
    </row>
    <row r="51" spans="1:8" s="10" customFormat="1" ht="69" hidden="1" customHeight="1" x14ac:dyDescent="0.25">
      <c r="A51" s="11" t="s">
        <v>9</v>
      </c>
      <c r="B51" s="12"/>
      <c r="C51" s="12"/>
      <c r="D51" s="12"/>
      <c r="E51" s="12"/>
      <c r="F51" s="12"/>
      <c r="G51" s="50"/>
      <c r="H51" s="56"/>
    </row>
    <row r="52" spans="1:8" s="10" customFormat="1" ht="90.75" customHeight="1" x14ac:dyDescent="0.25">
      <c r="A52" s="11" t="s">
        <v>10</v>
      </c>
      <c r="B52" s="12"/>
      <c r="C52" s="12">
        <v>31</v>
      </c>
      <c r="D52" s="12"/>
      <c r="E52" s="12">
        <v>31</v>
      </c>
      <c r="F52" s="12"/>
      <c r="G52" s="50">
        <v>31</v>
      </c>
      <c r="H52" s="56"/>
    </row>
    <row r="53" spans="1:8" s="10" customFormat="1" ht="19.5" thickBot="1" x14ac:dyDescent="0.3">
      <c r="A53" s="13"/>
      <c r="B53" s="14"/>
      <c r="C53" s="14"/>
      <c r="D53" s="14"/>
      <c r="E53" s="14"/>
      <c r="F53" s="14"/>
      <c r="G53" s="51"/>
      <c r="H53" s="56"/>
    </row>
    <row r="54" spans="1:8" s="10" customFormat="1" ht="19.5" thickBot="1" x14ac:dyDescent="0.3">
      <c r="A54" s="15"/>
      <c r="B54" s="16"/>
      <c r="C54" s="16"/>
      <c r="D54" s="16"/>
      <c r="E54" s="16"/>
      <c r="F54" s="16"/>
      <c r="G54" s="16"/>
      <c r="H54" s="56"/>
    </row>
    <row r="55" spans="1:8" s="6" customFormat="1" ht="45" customHeight="1" x14ac:dyDescent="0.25">
      <c r="A55" s="4" t="s">
        <v>16</v>
      </c>
      <c r="B55" s="5">
        <f t="shared" ref="B55:G55" si="6">SUM(B56:B61)</f>
        <v>0</v>
      </c>
      <c r="C55" s="5">
        <f t="shared" si="6"/>
        <v>5758.5</v>
      </c>
      <c r="D55" s="5">
        <f t="shared" si="6"/>
        <v>3465</v>
      </c>
      <c r="E55" s="5">
        <f t="shared" si="6"/>
        <v>2885.1</v>
      </c>
      <c r="F55" s="5">
        <f t="shared" si="6"/>
        <v>0</v>
      </c>
      <c r="G55" s="48">
        <f t="shared" si="6"/>
        <v>2850.1</v>
      </c>
      <c r="H55" s="54"/>
    </row>
    <row r="56" spans="1:8" s="9" customFormat="1" ht="69" customHeight="1" x14ac:dyDescent="0.25">
      <c r="A56" s="7" t="s">
        <v>8</v>
      </c>
      <c r="B56" s="8"/>
      <c r="C56" s="8">
        <v>3168.9</v>
      </c>
      <c r="D56" s="8"/>
      <c r="E56" s="8">
        <v>2846.6</v>
      </c>
      <c r="F56" s="8"/>
      <c r="G56" s="49">
        <v>2846.6</v>
      </c>
      <c r="H56" s="55"/>
    </row>
    <row r="57" spans="1:8" s="9" customFormat="1" ht="86.25" customHeight="1" x14ac:dyDescent="0.25">
      <c r="A57" s="11" t="s">
        <v>33</v>
      </c>
      <c r="B57" s="29"/>
      <c r="C57" s="29">
        <v>2586.1</v>
      </c>
      <c r="D57" s="29"/>
      <c r="E57" s="29"/>
      <c r="F57" s="29"/>
      <c r="G57" s="52"/>
      <c r="H57" s="59">
        <v>300</v>
      </c>
    </row>
    <row r="58" spans="1:8" s="9" customFormat="1" ht="75" customHeight="1" x14ac:dyDescent="0.25">
      <c r="A58" s="40" t="s">
        <v>56</v>
      </c>
      <c r="B58" s="29"/>
      <c r="C58" s="29"/>
      <c r="D58" s="29">
        <v>3465</v>
      </c>
      <c r="E58" s="29">
        <v>35</v>
      </c>
      <c r="F58" s="29"/>
      <c r="G58" s="52"/>
      <c r="H58" s="55"/>
    </row>
    <row r="59" spans="1:8" s="10" customFormat="1" ht="69" hidden="1" customHeight="1" x14ac:dyDescent="0.25">
      <c r="A59" s="11" t="s">
        <v>9</v>
      </c>
      <c r="B59" s="12"/>
      <c r="C59" s="12"/>
      <c r="D59" s="12"/>
      <c r="E59" s="12"/>
      <c r="F59" s="12"/>
      <c r="G59" s="50"/>
      <c r="H59" s="56"/>
    </row>
    <row r="60" spans="1:8" s="10" customFormat="1" ht="90.75" customHeight="1" x14ac:dyDescent="0.25">
      <c r="A60" s="11" t="s">
        <v>10</v>
      </c>
      <c r="B60" s="12"/>
      <c r="C60" s="12">
        <v>3.5</v>
      </c>
      <c r="D60" s="12"/>
      <c r="E60" s="12">
        <v>3.5</v>
      </c>
      <c r="F60" s="12"/>
      <c r="G60" s="50">
        <v>3.5</v>
      </c>
      <c r="H60" s="56"/>
    </row>
    <row r="61" spans="1:8" s="10" customFormat="1" ht="19.5" thickBot="1" x14ac:dyDescent="0.3">
      <c r="A61" s="13"/>
      <c r="B61" s="14"/>
      <c r="C61" s="14"/>
      <c r="D61" s="14"/>
      <c r="E61" s="14"/>
      <c r="F61" s="14"/>
      <c r="G61" s="51"/>
      <c r="H61" s="56"/>
    </row>
    <row r="62" spans="1:8" s="10" customFormat="1" ht="19.5" thickBot="1" x14ac:dyDescent="0.3">
      <c r="A62" s="15"/>
      <c r="B62" s="16"/>
      <c r="C62" s="16"/>
      <c r="D62" s="16"/>
      <c r="E62" s="16"/>
      <c r="F62" s="16"/>
      <c r="G62" s="16"/>
      <c r="H62" s="56"/>
    </row>
    <row r="63" spans="1:8" s="6" customFormat="1" ht="45" customHeight="1" x14ac:dyDescent="0.25">
      <c r="A63" s="4" t="s">
        <v>17</v>
      </c>
      <c r="B63" s="5">
        <f t="shared" ref="B63:G63" si="7">SUM(B64:B68)</f>
        <v>0</v>
      </c>
      <c r="C63" s="5">
        <f t="shared" si="7"/>
        <v>4015</v>
      </c>
      <c r="D63" s="5">
        <f t="shared" si="7"/>
        <v>0</v>
      </c>
      <c r="E63" s="5">
        <f t="shared" si="7"/>
        <v>6708</v>
      </c>
      <c r="F63" s="5">
        <f t="shared" si="7"/>
        <v>27820.400000000001</v>
      </c>
      <c r="G63" s="48">
        <f t="shared" si="7"/>
        <v>6989.1</v>
      </c>
      <c r="H63" s="54"/>
    </row>
    <row r="64" spans="1:8" s="9" customFormat="1" ht="69" customHeight="1" x14ac:dyDescent="0.25">
      <c r="A64" s="7" t="s">
        <v>8</v>
      </c>
      <c r="B64" s="8"/>
      <c r="C64" s="8">
        <v>4000</v>
      </c>
      <c r="D64" s="8"/>
      <c r="E64" s="8">
        <v>6693</v>
      </c>
      <c r="F64" s="8"/>
      <c r="G64" s="49">
        <v>6693</v>
      </c>
      <c r="H64" s="55"/>
    </row>
    <row r="65" spans="1:8" s="9" customFormat="1" ht="69" customHeight="1" x14ac:dyDescent="0.25">
      <c r="A65" s="11" t="s">
        <v>45</v>
      </c>
      <c r="B65" s="29"/>
      <c r="C65" s="29"/>
      <c r="D65" s="29"/>
      <c r="E65" s="29"/>
      <c r="F65" s="29">
        <v>27820.400000000001</v>
      </c>
      <c r="G65" s="52">
        <v>281.10000000000002</v>
      </c>
      <c r="H65" s="55"/>
    </row>
    <row r="66" spans="1:8" s="10" customFormat="1" ht="69" hidden="1" customHeight="1" x14ac:dyDescent="0.25">
      <c r="A66" s="11" t="s">
        <v>9</v>
      </c>
      <c r="B66" s="12"/>
      <c r="C66" s="12"/>
      <c r="D66" s="12"/>
      <c r="E66" s="12"/>
      <c r="F66" s="12"/>
      <c r="G66" s="50"/>
      <c r="H66" s="56"/>
    </row>
    <row r="67" spans="1:8" s="10" customFormat="1" ht="90.75" customHeight="1" x14ac:dyDescent="0.25">
      <c r="A67" s="11" t="s">
        <v>10</v>
      </c>
      <c r="B67" s="12"/>
      <c r="C67" s="12">
        <v>15</v>
      </c>
      <c r="D67" s="12"/>
      <c r="E67" s="12">
        <v>15</v>
      </c>
      <c r="F67" s="12"/>
      <c r="G67" s="50">
        <v>15</v>
      </c>
      <c r="H67" s="56"/>
    </row>
    <row r="68" spans="1:8" s="10" customFormat="1" ht="19.5" thickBot="1" x14ac:dyDescent="0.3">
      <c r="A68" s="13"/>
      <c r="B68" s="14"/>
      <c r="C68" s="14"/>
      <c r="D68" s="14"/>
      <c r="E68" s="14"/>
      <c r="F68" s="14"/>
      <c r="G68" s="51"/>
      <c r="H68" s="56"/>
    </row>
    <row r="69" spans="1:8" s="10" customFormat="1" ht="19.5" thickBot="1" x14ac:dyDescent="0.3">
      <c r="A69" s="15"/>
      <c r="B69" s="16"/>
      <c r="C69" s="16"/>
      <c r="D69" s="16"/>
      <c r="E69" s="16"/>
      <c r="F69" s="16"/>
      <c r="G69" s="16"/>
      <c r="H69" s="56"/>
    </row>
    <row r="70" spans="1:8" s="6" customFormat="1" ht="45" customHeight="1" x14ac:dyDescent="0.25">
      <c r="A70" s="4" t="s">
        <v>18</v>
      </c>
      <c r="B70" s="5">
        <f t="shared" ref="B70:G70" si="8">SUM(B71:B75)</f>
        <v>0</v>
      </c>
      <c r="C70" s="5">
        <f t="shared" si="8"/>
        <v>3196.4</v>
      </c>
      <c r="D70" s="5">
        <f t="shared" si="8"/>
        <v>0</v>
      </c>
      <c r="E70" s="5">
        <f t="shared" si="8"/>
        <v>7506.9</v>
      </c>
      <c r="F70" s="5">
        <f t="shared" si="8"/>
        <v>17332.099999999999</v>
      </c>
      <c r="G70" s="48">
        <f t="shared" si="8"/>
        <v>7682</v>
      </c>
      <c r="H70" s="54"/>
    </row>
    <row r="71" spans="1:8" s="9" customFormat="1" ht="69" customHeight="1" x14ac:dyDescent="0.25">
      <c r="A71" s="7" t="s">
        <v>8</v>
      </c>
      <c r="B71" s="8"/>
      <c r="C71" s="8">
        <v>3130.4</v>
      </c>
      <c r="D71" s="8"/>
      <c r="E71" s="8">
        <v>7440.9</v>
      </c>
      <c r="F71" s="8"/>
      <c r="G71" s="49">
        <v>7440.9</v>
      </c>
      <c r="H71" s="55"/>
    </row>
    <row r="72" spans="1:8" s="9" customFormat="1" ht="84" customHeight="1" x14ac:dyDescent="0.25">
      <c r="A72" s="11" t="s">
        <v>66</v>
      </c>
      <c r="B72" s="29"/>
      <c r="C72" s="29"/>
      <c r="D72" s="29"/>
      <c r="E72" s="29"/>
      <c r="F72" s="29">
        <v>17332.099999999999</v>
      </c>
      <c r="G72" s="52">
        <v>175.1</v>
      </c>
      <c r="H72" s="55"/>
    </row>
    <row r="73" spans="1:8" s="10" customFormat="1" ht="69" hidden="1" customHeight="1" x14ac:dyDescent="0.25">
      <c r="A73" s="11" t="s">
        <v>9</v>
      </c>
      <c r="B73" s="12"/>
      <c r="C73" s="12"/>
      <c r="D73" s="12"/>
      <c r="E73" s="12"/>
      <c r="F73" s="12"/>
      <c r="G73" s="50"/>
      <c r="H73" s="56"/>
    </row>
    <row r="74" spans="1:8" s="10" customFormat="1" ht="90.75" customHeight="1" x14ac:dyDescent="0.25">
      <c r="A74" s="11" t="s">
        <v>10</v>
      </c>
      <c r="B74" s="12"/>
      <c r="C74" s="12">
        <v>66</v>
      </c>
      <c r="D74" s="12"/>
      <c r="E74" s="12">
        <v>66</v>
      </c>
      <c r="F74" s="12"/>
      <c r="G74" s="50">
        <v>66</v>
      </c>
      <c r="H74" s="56"/>
    </row>
    <row r="75" spans="1:8" s="10" customFormat="1" ht="19.5" thickBot="1" x14ac:dyDescent="0.3">
      <c r="A75" s="13"/>
      <c r="B75" s="14"/>
      <c r="C75" s="14"/>
      <c r="D75" s="14"/>
      <c r="E75" s="14"/>
      <c r="F75" s="14"/>
      <c r="G75" s="51"/>
      <c r="H75" s="56"/>
    </row>
    <row r="76" spans="1:8" s="10" customFormat="1" ht="19.5" thickBot="1" x14ac:dyDescent="0.3">
      <c r="A76" s="15"/>
      <c r="B76" s="16"/>
      <c r="C76" s="16"/>
      <c r="D76" s="16"/>
      <c r="E76" s="16"/>
      <c r="F76" s="16"/>
      <c r="G76" s="16"/>
      <c r="H76" s="56"/>
    </row>
    <row r="77" spans="1:8" s="6" customFormat="1" ht="45" customHeight="1" x14ac:dyDescent="0.25">
      <c r="A77" s="4" t="s">
        <v>19</v>
      </c>
      <c r="B77" s="5">
        <f t="shared" ref="B77:G77" si="9">SUM(B78:B83)</f>
        <v>0</v>
      </c>
      <c r="C77" s="5">
        <f t="shared" si="9"/>
        <v>3686.6</v>
      </c>
      <c r="D77" s="5">
        <f t="shared" si="9"/>
        <v>5544</v>
      </c>
      <c r="E77" s="5">
        <f t="shared" si="9"/>
        <v>4059.2</v>
      </c>
      <c r="F77" s="5">
        <f t="shared" si="9"/>
        <v>4065.9</v>
      </c>
      <c r="G77" s="48">
        <f t="shared" si="9"/>
        <v>4044.2999999999997</v>
      </c>
      <c r="H77" s="54"/>
    </row>
    <row r="78" spans="1:8" s="9" customFormat="1" ht="69" customHeight="1" x14ac:dyDescent="0.25">
      <c r="A78" s="7" t="s">
        <v>8</v>
      </c>
      <c r="B78" s="8"/>
      <c r="C78" s="8">
        <v>3682.5</v>
      </c>
      <c r="D78" s="8"/>
      <c r="E78" s="8">
        <v>3999.1</v>
      </c>
      <c r="F78" s="8"/>
      <c r="G78" s="49">
        <v>3999.1</v>
      </c>
      <c r="H78" s="55"/>
    </row>
    <row r="79" spans="1:8" s="9" customFormat="1" ht="69" customHeight="1" x14ac:dyDescent="0.25">
      <c r="A79" s="7" t="s">
        <v>50</v>
      </c>
      <c r="B79" s="8"/>
      <c r="C79" s="44"/>
      <c r="D79" s="44"/>
      <c r="E79" s="44"/>
      <c r="F79" s="8">
        <v>4065.9</v>
      </c>
      <c r="G79" s="49">
        <v>41.1</v>
      </c>
      <c r="H79" s="55"/>
    </row>
    <row r="80" spans="1:8" s="9" customFormat="1" ht="69" customHeight="1" x14ac:dyDescent="0.25">
      <c r="A80" s="11" t="s">
        <v>53</v>
      </c>
      <c r="B80" s="29"/>
      <c r="C80" s="45"/>
      <c r="D80" s="46">
        <v>5544</v>
      </c>
      <c r="E80" s="46">
        <v>56</v>
      </c>
      <c r="F80" s="29"/>
      <c r="G80" s="52"/>
      <c r="H80" s="55"/>
    </row>
    <row r="81" spans="1:8" s="10" customFormat="1" ht="69" hidden="1" customHeight="1" x14ac:dyDescent="0.25">
      <c r="A81" s="11" t="s">
        <v>9</v>
      </c>
      <c r="B81" s="12"/>
      <c r="C81" s="12"/>
      <c r="D81" s="12"/>
      <c r="E81" s="12"/>
      <c r="F81" s="12"/>
      <c r="G81" s="50"/>
      <c r="H81" s="56"/>
    </row>
    <row r="82" spans="1:8" s="10" customFormat="1" ht="90.75" customHeight="1" x14ac:dyDescent="0.25">
      <c r="A82" s="11" t="s">
        <v>10</v>
      </c>
      <c r="B82" s="12"/>
      <c r="C82" s="12">
        <v>4.0999999999999996</v>
      </c>
      <c r="D82" s="12"/>
      <c r="E82" s="12">
        <v>4.0999999999999996</v>
      </c>
      <c r="F82" s="12"/>
      <c r="G82" s="50">
        <v>4.0999999999999996</v>
      </c>
      <c r="H82" s="56"/>
    </row>
    <row r="83" spans="1:8" s="10" customFormat="1" ht="19.5" thickBot="1" x14ac:dyDescent="0.3">
      <c r="A83" s="13"/>
      <c r="B83" s="14"/>
      <c r="C83" s="14"/>
      <c r="D83" s="14"/>
      <c r="E83" s="14"/>
      <c r="F83" s="14"/>
      <c r="G83" s="51"/>
      <c r="H83" s="56"/>
    </row>
    <row r="84" spans="1:8" s="10" customFormat="1" ht="19.5" thickBot="1" x14ac:dyDescent="0.3">
      <c r="A84" s="15"/>
      <c r="B84" s="16"/>
      <c r="C84" s="16"/>
      <c r="D84" s="16"/>
      <c r="E84" s="16"/>
      <c r="F84" s="16"/>
      <c r="G84" s="16"/>
      <c r="H84" s="56"/>
    </row>
    <row r="85" spans="1:8" s="6" customFormat="1" ht="45" customHeight="1" x14ac:dyDescent="0.25">
      <c r="A85" s="4" t="s">
        <v>20</v>
      </c>
      <c r="B85" s="5">
        <f t="shared" ref="B85:G85" si="10">SUM(B86:B92)</f>
        <v>0</v>
      </c>
      <c r="C85" s="5">
        <f t="shared" si="10"/>
        <v>13207.099999999999</v>
      </c>
      <c r="D85" s="5">
        <f t="shared" si="10"/>
        <v>0</v>
      </c>
      <c r="E85" s="5">
        <f t="shared" si="10"/>
        <v>2940.5</v>
      </c>
      <c r="F85" s="5">
        <f t="shared" si="10"/>
        <v>7388.2</v>
      </c>
      <c r="G85" s="48">
        <f t="shared" si="10"/>
        <v>3015.2</v>
      </c>
      <c r="H85" s="54"/>
    </row>
    <row r="86" spans="1:8" s="9" customFormat="1" ht="69" customHeight="1" x14ac:dyDescent="0.25">
      <c r="A86" s="7" t="s">
        <v>8</v>
      </c>
      <c r="B86" s="8"/>
      <c r="C86" s="8">
        <v>2965.9</v>
      </c>
      <c r="D86" s="8"/>
      <c r="E86" s="8">
        <v>2884.7</v>
      </c>
      <c r="F86" s="8"/>
      <c r="G86" s="49">
        <f>2884.7</f>
        <v>2884.7</v>
      </c>
      <c r="H86" s="55"/>
    </row>
    <row r="87" spans="1:8" s="9" customFormat="1" ht="69" customHeight="1" x14ac:dyDescent="0.25">
      <c r="A87" s="11" t="s">
        <v>34</v>
      </c>
      <c r="B87" s="29"/>
      <c r="C87" s="29">
        <v>6133.2</v>
      </c>
      <c r="D87" s="29"/>
      <c r="E87" s="29"/>
      <c r="F87" s="29"/>
      <c r="G87" s="52"/>
      <c r="H87" s="59">
        <v>850</v>
      </c>
    </row>
    <row r="88" spans="1:8" s="9" customFormat="1" ht="69" customHeight="1" x14ac:dyDescent="0.25">
      <c r="A88" s="11" t="s">
        <v>51</v>
      </c>
      <c r="B88" s="29"/>
      <c r="C88" s="29"/>
      <c r="D88" s="29"/>
      <c r="E88" s="29"/>
      <c r="F88" s="29">
        <v>7388.2</v>
      </c>
      <c r="G88" s="52">
        <v>74.7</v>
      </c>
      <c r="H88" s="55"/>
    </row>
    <row r="89" spans="1:8" s="10" customFormat="1" ht="69" hidden="1" customHeight="1" x14ac:dyDescent="0.25">
      <c r="A89" s="11" t="s">
        <v>9</v>
      </c>
      <c r="B89" s="12"/>
      <c r="C89" s="12"/>
      <c r="D89" s="12"/>
      <c r="E89" s="12"/>
      <c r="F89" s="12"/>
      <c r="G89" s="50"/>
      <c r="H89" s="56"/>
    </row>
    <row r="90" spans="1:8" s="10" customFormat="1" ht="90.75" customHeight="1" x14ac:dyDescent="0.25">
      <c r="A90" s="11" t="s">
        <v>10</v>
      </c>
      <c r="B90" s="12"/>
      <c r="C90" s="12">
        <v>55.8</v>
      </c>
      <c r="D90" s="12"/>
      <c r="E90" s="12">
        <v>55.8</v>
      </c>
      <c r="F90" s="12"/>
      <c r="G90" s="50">
        <v>55.8</v>
      </c>
      <c r="H90" s="56"/>
    </row>
    <row r="91" spans="1:8" s="10" customFormat="1" ht="69.75" customHeight="1" x14ac:dyDescent="0.25">
      <c r="A91" s="11" t="s">
        <v>21</v>
      </c>
      <c r="B91" s="12"/>
      <c r="C91" s="12">
        <v>4052.2</v>
      </c>
      <c r="D91" s="12"/>
      <c r="E91" s="12"/>
      <c r="F91" s="12"/>
      <c r="G91" s="50"/>
      <c r="H91" s="60">
        <v>4810</v>
      </c>
    </row>
    <row r="92" spans="1:8" s="10" customFormat="1" ht="19.5" thickBot="1" x14ac:dyDescent="0.3">
      <c r="A92" s="17"/>
      <c r="B92" s="14"/>
      <c r="C92" s="14"/>
      <c r="D92" s="14"/>
      <c r="E92" s="14"/>
      <c r="F92" s="14"/>
      <c r="G92" s="51"/>
      <c r="H92" s="56"/>
    </row>
    <row r="93" spans="1:8" s="10" customFormat="1" ht="19.5" thickBot="1" x14ac:dyDescent="0.3">
      <c r="A93" s="18"/>
      <c r="B93" s="16"/>
      <c r="C93" s="16"/>
      <c r="D93" s="16"/>
      <c r="E93" s="16"/>
      <c r="F93" s="16"/>
      <c r="G93" s="16"/>
      <c r="H93" s="56"/>
    </row>
    <row r="94" spans="1:8" s="20" customFormat="1" ht="21" customHeight="1" thickBot="1" x14ac:dyDescent="0.3">
      <c r="A94" s="19" t="s">
        <v>22</v>
      </c>
      <c r="B94" s="3">
        <f t="shared" ref="B94:G94" si="11">SUM(B10,B16,B24,B30,B38,B48,B55,B63,B70,B77,B85)</f>
        <v>0</v>
      </c>
      <c r="C94" s="3">
        <f t="shared" si="11"/>
        <v>56277.9</v>
      </c>
      <c r="D94" s="3">
        <f t="shared" si="11"/>
        <v>27423</v>
      </c>
      <c r="E94" s="3">
        <f t="shared" si="11"/>
        <v>57979.299999999996</v>
      </c>
      <c r="F94" s="3">
        <f t="shared" si="11"/>
        <v>80987.499999999985</v>
      </c>
      <c r="G94" s="47">
        <f t="shared" si="11"/>
        <v>58520.800000000003</v>
      </c>
      <c r="H94" s="57"/>
    </row>
    <row r="95" spans="1:8" s="10" customFormat="1" x14ac:dyDescent="0.25">
      <c r="A95" s="18"/>
      <c r="B95" s="16"/>
      <c r="C95" s="16"/>
      <c r="D95" s="16"/>
      <c r="E95" s="16"/>
      <c r="F95" s="16"/>
      <c r="G95" s="16"/>
    </row>
    <row r="96" spans="1:8" s="21" customFormat="1" ht="21" customHeight="1" x14ac:dyDescent="0.25">
      <c r="B96" s="22"/>
      <c r="C96" s="22"/>
      <c r="D96" s="22"/>
      <c r="E96" s="22"/>
      <c r="F96" s="22"/>
      <c r="G96" s="22"/>
    </row>
    <row r="97" spans="1:8" s="25" customFormat="1" ht="21" customHeight="1" x14ac:dyDescent="0.25">
      <c r="C97" s="26"/>
      <c r="E97" s="26"/>
      <c r="G97" s="26"/>
    </row>
    <row r="98" spans="1:8" s="24" customFormat="1" ht="65.25" customHeight="1" x14ac:dyDescent="0.3">
      <c r="A98" s="72" t="s">
        <v>23</v>
      </c>
      <c r="B98" s="72"/>
      <c r="C98" s="72"/>
      <c r="D98" s="23"/>
      <c r="E98" s="73" t="s">
        <v>24</v>
      </c>
      <c r="F98" s="73"/>
      <c r="G98" s="73"/>
    </row>
    <row r="99" spans="1:8" s="25" customFormat="1" ht="21" customHeight="1" x14ac:dyDescent="0.25">
      <c r="C99" s="26"/>
      <c r="E99" s="26"/>
      <c r="G99" s="26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hidden="1" customHeight="1" x14ac:dyDescent="0.25">
      <c r="C102" s="26">
        <f>SUM(C13,C21,C27,C35,C45,C52,C60,C67,C74,C82,C90)</f>
        <v>265.5</v>
      </c>
      <c r="D102" s="26">
        <f>SUM(D13,D21,D27,D35,D45,D52,D60,D67,D74,D82,D90)</f>
        <v>0</v>
      </c>
      <c r="E102" s="26">
        <f>SUM(E13,E21,E27,E35,E45,E52,E60,E67,E74,E82,E90)</f>
        <v>265.5</v>
      </c>
      <c r="F102" s="26">
        <f>SUM(F13,F21,F27,F35,F45,F52,F60,F67,F74,F82,F90)</f>
        <v>0</v>
      </c>
      <c r="G102" s="26">
        <f>SUM(G13,G21,G27,G35,G45,G52,G60,G67,G74,G82,G90)</f>
        <v>265.5</v>
      </c>
    </row>
    <row r="103" spans="1:8" s="25" customFormat="1" ht="21" customHeight="1" x14ac:dyDescent="0.25">
      <c r="C103" s="26"/>
      <c r="D103" s="26"/>
      <c r="E103" s="26"/>
      <c r="F103" s="26"/>
      <c r="G103" s="26"/>
      <c r="H103" s="26">
        <f t="shared" ref="H103" si="12">H94</f>
        <v>0</v>
      </c>
    </row>
    <row r="104" spans="1:8" s="25" customFormat="1" ht="21" customHeight="1" x14ac:dyDescent="0.25">
      <c r="C104" s="26"/>
      <c r="E104" s="26"/>
      <c r="G104" s="26"/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</sheetData>
  <mergeCells count="12">
    <mergeCell ref="A8:A9"/>
    <mergeCell ref="B8:C8"/>
    <mergeCell ref="D8:E8"/>
    <mergeCell ref="F8:G8"/>
    <mergeCell ref="A98:C98"/>
    <mergeCell ref="E98:G98"/>
    <mergeCell ref="A7:G7"/>
    <mergeCell ref="A1:G1"/>
    <mergeCell ref="A2:G2"/>
    <mergeCell ref="A3:G3"/>
    <mergeCell ref="A4:G4"/>
    <mergeCell ref="A5:G5"/>
  </mergeCells>
  <conditionalFormatting sqref="A25 A11:A13 A17:A19 A31:A33 A56:A58">
    <cfRule type="cellIs" dxfId="80" priority="29" stopIfTrue="1" operator="equal">
      <formula>0</formula>
    </cfRule>
  </conditionalFormatting>
  <conditionalFormatting sqref="A39:A43">
    <cfRule type="cellIs" dxfId="79" priority="27" stopIfTrue="1" operator="equal">
      <formula>0</formula>
    </cfRule>
  </conditionalFormatting>
  <conditionalFormatting sqref="A49:A50">
    <cfRule type="cellIs" dxfId="78" priority="26" stopIfTrue="1" operator="equal">
      <formula>0</formula>
    </cfRule>
  </conditionalFormatting>
  <conditionalFormatting sqref="A64:A65">
    <cfRule type="cellIs" dxfId="77" priority="24" stopIfTrue="1" operator="equal">
      <formula>0</formula>
    </cfRule>
  </conditionalFormatting>
  <conditionalFormatting sqref="A71:A72">
    <cfRule type="cellIs" dxfId="76" priority="23" stopIfTrue="1" operator="equal">
      <formula>0</formula>
    </cfRule>
  </conditionalFormatting>
  <conditionalFormatting sqref="A78:A80">
    <cfRule type="cellIs" dxfId="75" priority="22" stopIfTrue="1" operator="equal">
      <formula>0</formula>
    </cfRule>
  </conditionalFormatting>
  <conditionalFormatting sqref="A86:A88">
    <cfRule type="cellIs" dxfId="74" priority="21" stopIfTrue="1" operator="equal">
      <formula>0</formula>
    </cfRule>
  </conditionalFormatting>
  <conditionalFormatting sqref="A21">
    <cfRule type="cellIs" dxfId="73" priority="20" stopIfTrue="1" operator="equal">
      <formula>0</formula>
    </cfRule>
  </conditionalFormatting>
  <conditionalFormatting sqref="A27">
    <cfRule type="cellIs" dxfId="72" priority="19" stopIfTrue="1" operator="equal">
      <formula>0</formula>
    </cfRule>
  </conditionalFormatting>
  <conditionalFormatting sqref="A35">
    <cfRule type="cellIs" dxfId="71" priority="18" stopIfTrue="1" operator="equal">
      <formula>0</formula>
    </cfRule>
  </conditionalFormatting>
  <conditionalFormatting sqref="A45">
    <cfRule type="cellIs" dxfId="70" priority="17" stopIfTrue="1" operator="equal">
      <formula>0</formula>
    </cfRule>
  </conditionalFormatting>
  <conditionalFormatting sqref="A52">
    <cfRule type="cellIs" dxfId="69" priority="16" stopIfTrue="1" operator="equal">
      <formula>0</formula>
    </cfRule>
  </conditionalFormatting>
  <conditionalFormatting sqref="A60">
    <cfRule type="cellIs" dxfId="68" priority="15" stopIfTrue="1" operator="equal">
      <formula>0</formula>
    </cfRule>
  </conditionalFormatting>
  <conditionalFormatting sqref="A67">
    <cfRule type="cellIs" dxfId="67" priority="14" stopIfTrue="1" operator="equal">
      <formula>0</formula>
    </cfRule>
  </conditionalFormatting>
  <conditionalFormatting sqref="A74">
    <cfRule type="cellIs" dxfId="66" priority="13" stopIfTrue="1" operator="equal">
      <formula>0</formula>
    </cfRule>
  </conditionalFormatting>
  <conditionalFormatting sqref="A82">
    <cfRule type="cellIs" dxfId="65" priority="12" stopIfTrue="1" operator="equal">
      <formula>0</formula>
    </cfRule>
  </conditionalFormatting>
  <conditionalFormatting sqref="A90:A91">
    <cfRule type="cellIs" dxfId="64" priority="11" stopIfTrue="1" operator="equal">
      <formula>0</formula>
    </cfRule>
  </conditionalFormatting>
  <conditionalFormatting sqref="A20">
    <cfRule type="cellIs" dxfId="63" priority="10" stopIfTrue="1" operator="equal">
      <formula>0</formula>
    </cfRule>
  </conditionalFormatting>
  <conditionalFormatting sqref="A26">
    <cfRule type="cellIs" dxfId="62" priority="9" stopIfTrue="1" operator="equal">
      <formula>0</formula>
    </cfRule>
  </conditionalFormatting>
  <conditionalFormatting sqref="A34">
    <cfRule type="cellIs" dxfId="61" priority="8" stopIfTrue="1" operator="equal">
      <formula>0</formula>
    </cfRule>
  </conditionalFormatting>
  <conditionalFormatting sqref="A44">
    <cfRule type="cellIs" dxfId="60" priority="7" stopIfTrue="1" operator="equal">
      <formula>0</formula>
    </cfRule>
  </conditionalFormatting>
  <conditionalFormatting sqref="A51">
    <cfRule type="cellIs" dxfId="59" priority="6" stopIfTrue="1" operator="equal">
      <formula>0</formula>
    </cfRule>
  </conditionalFormatting>
  <conditionalFormatting sqref="A59">
    <cfRule type="cellIs" dxfId="58" priority="5" stopIfTrue="1" operator="equal">
      <formula>0</formula>
    </cfRule>
  </conditionalFormatting>
  <conditionalFormatting sqref="A66">
    <cfRule type="cellIs" dxfId="57" priority="4" stopIfTrue="1" operator="equal">
      <formula>0</formula>
    </cfRule>
  </conditionalFormatting>
  <conditionalFormatting sqref="A73">
    <cfRule type="cellIs" dxfId="56" priority="3" stopIfTrue="1" operator="equal">
      <formula>0</formula>
    </cfRule>
  </conditionalFormatting>
  <conditionalFormatting sqref="A81">
    <cfRule type="cellIs" dxfId="55" priority="2" stopIfTrue="1" operator="equal">
      <formula>0</formula>
    </cfRule>
  </conditionalFormatting>
  <conditionalFormatting sqref="A89">
    <cfRule type="cellIs" dxfId="54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2"/>
  <sheetViews>
    <sheetView topLeftCell="A4" zoomScale="70" zoomScaleNormal="70" workbookViewId="0">
      <selection activeCell="A20" sqref="A20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5" t="s">
        <v>69</v>
      </c>
      <c r="B1" s="75"/>
      <c r="C1" s="75"/>
      <c r="D1" s="75"/>
      <c r="E1" s="75"/>
      <c r="F1" s="75"/>
      <c r="G1" s="75"/>
    </row>
    <row r="2" spans="1:20" s="1" customFormat="1" ht="18.75" customHeight="1" x14ac:dyDescent="0.25">
      <c r="A2" s="75" t="s">
        <v>0</v>
      </c>
      <c r="B2" s="75"/>
      <c r="C2" s="75"/>
      <c r="D2" s="75"/>
      <c r="E2" s="75"/>
      <c r="F2" s="75"/>
      <c r="G2" s="75"/>
    </row>
    <row r="3" spans="1:20" s="1" customFormat="1" ht="18.75" customHeight="1" x14ac:dyDescent="0.25">
      <c r="A3" s="75" t="s">
        <v>28</v>
      </c>
      <c r="B3" s="75"/>
      <c r="C3" s="75"/>
      <c r="D3" s="75"/>
      <c r="E3" s="75"/>
      <c r="F3" s="75"/>
      <c r="G3" s="75"/>
    </row>
    <row r="4" spans="1:20" s="2" customFormat="1" x14ac:dyDescent="0.25">
      <c r="A4" s="75" t="s">
        <v>70</v>
      </c>
      <c r="B4" s="75"/>
      <c r="C4" s="75"/>
      <c r="D4" s="75"/>
      <c r="E4" s="75"/>
      <c r="F4" s="75"/>
      <c r="G4" s="75"/>
    </row>
    <row r="5" spans="1:20" s="2" customFormat="1" ht="79.5" customHeight="1" x14ac:dyDescent="0.25">
      <c r="A5" s="76" t="s">
        <v>29</v>
      </c>
      <c r="B5" s="76"/>
      <c r="C5" s="76"/>
      <c r="D5" s="76"/>
      <c r="E5" s="76"/>
      <c r="F5" s="76"/>
      <c r="G5" s="76"/>
    </row>
    <row r="6" spans="1:20" s="2" customFormat="1" x14ac:dyDescent="0.25">
      <c r="A6" s="65"/>
      <c r="B6" s="64"/>
      <c r="C6" s="64"/>
      <c r="D6" s="64"/>
      <c r="E6" s="64"/>
      <c r="F6" s="64"/>
      <c r="G6" s="64"/>
    </row>
    <row r="7" spans="1:20" s="2" customFormat="1" ht="21.75" customHeight="1" thickBot="1" x14ac:dyDescent="0.3">
      <c r="A7" s="74" t="s">
        <v>1</v>
      </c>
      <c r="B7" s="74"/>
      <c r="C7" s="74"/>
      <c r="D7" s="74"/>
      <c r="E7" s="74"/>
      <c r="F7" s="74"/>
      <c r="G7" s="74"/>
    </row>
    <row r="8" spans="1:20" s="2" customFormat="1" ht="38.25" customHeight="1" thickBot="1" x14ac:dyDescent="0.3">
      <c r="A8" s="70" t="s">
        <v>2</v>
      </c>
      <c r="B8" s="71" t="s">
        <v>3</v>
      </c>
      <c r="C8" s="71"/>
      <c r="D8" s="71" t="s">
        <v>4</v>
      </c>
      <c r="E8" s="71"/>
      <c r="F8" s="71" t="s">
        <v>30</v>
      </c>
      <c r="G8" s="71"/>
      <c r="H8" s="2" t="s">
        <v>67</v>
      </c>
    </row>
    <row r="9" spans="1:20" s="2" customFormat="1" ht="112.5" customHeight="1" thickBot="1" x14ac:dyDescent="0.3">
      <c r="A9" s="70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4214.3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v>4201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4936.3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31</v>
      </c>
      <c r="B33" s="29"/>
      <c r="C33" s="29">
        <v>1884.2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SUM(B40:B47)</f>
        <v>0</v>
      </c>
      <c r="C39" s="5">
        <f t="shared" si="4"/>
        <v>6413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v>1858.7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v>4494.3</v>
      </c>
      <c r="D41" s="8"/>
      <c r="E41" s="8"/>
      <c r="F41" s="8"/>
      <c r="G41" s="49"/>
      <c r="H41" s="55">
        <v>410</v>
      </c>
    </row>
    <row r="42" spans="1:8" s="9" customFormat="1" ht="84.75" customHeight="1" x14ac:dyDescent="0.25">
      <c r="A42" s="39" t="s">
        <v>43</v>
      </c>
      <c r="B42" s="8"/>
      <c r="C42" s="8"/>
      <c r="D42" s="8"/>
      <c r="E42" s="8"/>
      <c r="F42" s="8">
        <v>10618.6</v>
      </c>
      <c r="G42" s="49">
        <v>107.3</v>
      </c>
      <c r="H42" s="55"/>
    </row>
    <row r="43" spans="1:8" s="9" customFormat="1" ht="99" customHeight="1" x14ac:dyDescent="0.25">
      <c r="A43" s="39" t="s">
        <v>44</v>
      </c>
      <c r="B43" s="8"/>
      <c r="C43" s="8"/>
      <c r="D43" s="8"/>
      <c r="E43" s="8"/>
      <c r="F43" s="8">
        <v>6554.5</v>
      </c>
      <c r="G43" s="49">
        <v>66.3</v>
      </c>
      <c r="H43" s="55"/>
    </row>
    <row r="44" spans="1:8" s="9" customFormat="1" ht="69" customHeight="1" x14ac:dyDescent="0.25">
      <c r="A44" s="40" t="s">
        <v>54</v>
      </c>
      <c r="B44" s="29"/>
      <c r="C44" s="29"/>
      <c r="D44" s="29">
        <v>7128</v>
      </c>
      <c r="E44" s="29">
        <v>72</v>
      </c>
      <c r="F44" s="29"/>
      <c r="G44" s="52"/>
      <c r="H44" s="55"/>
    </row>
    <row r="45" spans="1:8" s="10" customFormat="1" ht="69" hidden="1" customHeight="1" x14ac:dyDescent="0.25">
      <c r="A45" s="11" t="s">
        <v>9</v>
      </c>
      <c r="B45" s="12"/>
      <c r="C45" s="12"/>
      <c r="D45" s="12"/>
      <c r="E45" s="12"/>
      <c r="F45" s="12"/>
      <c r="G45" s="50"/>
      <c r="H45" s="56"/>
    </row>
    <row r="46" spans="1:8" s="10" customFormat="1" ht="90.75" customHeight="1" x14ac:dyDescent="0.25">
      <c r="A46" s="11" t="s">
        <v>10</v>
      </c>
      <c r="B46" s="12"/>
      <c r="C46" s="12">
        <v>60</v>
      </c>
      <c r="D46" s="12"/>
      <c r="E46" s="12">
        <v>60</v>
      </c>
      <c r="F46" s="12"/>
      <c r="G46" s="50">
        <v>60</v>
      </c>
      <c r="H46" s="56"/>
    </row>
    <row r="47" spans="1:8" s="10" customFormat="1" ht="19.5" thickBot="1" x14ac:dyDescent="0.3">
      <c r="A47" s="13"/>
      <c r="B47" s="14"/>
      <c r="C47" s="14"/>
      <c r="D47" s="14"/>
      <c r="E47" s="14"/>
      <c r="F47" s="14"/>
      <c r="G47" s="51"/>
      <c r="H47" s="56"/>
    </row>
    <row r="48" spans="1:8" s="10" customFormat="1" ht="19.5" thickBot="1" x14ac:dyDescent="0.3">
      <c r="A48" s="15"/>
      <c r="B48" s="16"/>
      <c r="C48" s="16"/>
      <c r="D48" s="16"/>
      <c r="E48" s="16"/>
      <c r="F48" s="16"/>
      <c r="G48" s="16"/>
      <c r="H48" s="56"/>
    </row>
    <row r="49" spans="1:8" s="6" customFormat="1" ht="45" customHeight="1" x14ac:dyDescent="0.25">
      <c r="A49" s="4" t="s">
        <v>15</v>
      </c>
      <c r="B49" s="5">
        <f t="shared" ref="B49:G49" si="5">SUM(B50:B54)</f>
        <v>0</v>
      </c>
      <c r="C49" s="5">
        <f t="shared" si="5"/>
        <v>4431</v>
      </c>
      <c r="D49" s="5">
        <f t="shared" si="5"/>
        <v>0</v>
      </c>
      <c r="E49" s="5">
        <f t="shared" si="5"/>
        <v>7082.7</v>
      </c>
      <c r="F49" s="5">
        <f t="shared" si="5"/>
        <v>7207.8</v>
      </c>
      <c r="G49" s="48">
        <f t="shared" si="5"/>
        <v>7155.5999999999995</v>
      </c>
      <c r="H49" s="54"/>
    </row>
    <row r="50" spans="1:8" s="9" customFormat="1" ht="69" customHeight="1" x14ac:dyDescent="0.25">
      <c r="A50" s="7" t="s">
        <v>8</v>
      </c>
      <c r="B50" s="8"/>
      <c r="C50" s="8">
        <v>4400</v>
      </c>
      <c r="D50" s="8"/>
      <c r="E50" s="8">
        <v>7051.7</v>
      </c>
      <c r="F50" s="8"/>
      <c r="G50" s="49">
        <v>7051.7</v>
      </c>
      <c r="H50" s="55"/>
    </row>
    <row r="51" spans="1:8" s="9" customFormat="1" ht="69" customHeight="1" x14ac:dyDescent="0.25">
      <c r="A51" s="11" t="s">
        <v>46</v>
      </c>
      <c r="B51" s="29"/>
      <c r="C51" s="29"/>
      <c r="D51" s="29"/>
      <c r="E51" s="29"/>
      <c r="F51" s="29">
        <v>7207.8</v>
      </c>
      <c r="G51" s="52">
        <v>72.900000000000006</v>
      </c>
      <c r="H51" s="66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v>31</v>
      </c>
      <c r="D53" s="12"/>
      <c r="E53" s="12">
        <v>31</v>
      </c>
      <c r="F53" s="12"/>
      <c r="G53" s="50">
        <v>31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16</v>
      </c>
      <c r="B56" s="5">
        <f t="shared" ref="B56:G56" si="6">SUM(B57:B62)</f>
        <v>0</v>
      </c>
      <c r="C56" s="5">
        <f t="shared" si="6"/>
        <v>5758.5</v>
      </c>
      <c r="D56" s="5">
        <f t="shared" si="6"/>
        <v>3465</v>
      </c>
      <c r="E56" s="5">
        <f t="shared" si="6"/>
        <v>2885.1</v>
      </c>
      <c r="F56" s="5">
        <f t="shared" si="6"/>
        <v>0</v>
      </c>
      <c r="G56" s="48">
        <f t="shared" si="6"/>
        <v>2850.1</v>
      </c>
      <c r="H56" s="54"/>
    </row>
    <row r="57" spans="1:8" s="9" customFormat="1" ht="69" customHeight="1" x14ac:dyDescent="0.25">
      <c r="A57" s="7" t="s">
        <v>8</v>
      </c>
      <c r="B57" s="8"/>
      <c r="C57" s="8">
        <v>3168.9</v>
      </c>
      <c r="D57" s="8"/>
      <c r="E57" s="8">
        <v>2846.6</v>
      </c>
      <c r="F57" s="8"/>
      <c r="G57" s="49">
        <v>2846.6</v>
      </c>
      <c r="H57" s="55"/>
    </row>
    <row r="58" spans="1:8" s="9" customFormat="1" ht="86.25" customHeight="1" x14ac:dyDescent="0.25">
      <c r="A58" s="11" t="s">
        <v>33</v>
      </c>
      <c r="B58" s="29"/>
      <c r="C58" s="29">
        <v>2586.1</v>
      </c>
      <c r="D58" s="29"/>
      <c r="E58" s="29"/>
      <c r="F58" s="29"/>
      <c r="G58" s="52"/>
      <c r="H58" s="66">
        <v>300</v>
      </c>
    </row>
    <row r="59" spans="1:8" s="9" customFormat="1" ht="75" customHeight="1" x14ac:dyDescent="0.25">
      <c r="A59" s="40" t="s">
        <v>56</v>
      </c>
      <c r="B59" s="29"/>
      <c r="C59" s="29"/>
      <c r="D59" s="29">
        <v>3465</v>
      </c>
      <c r="E59" s="29">
        <v>35</v>
      </c>
      <c r="F59" s="29"/>
      <c r="G59" s="52"/>
      <c r="H59" s="55"/>
    </row>
    <row r="60" spans="1:8" s="10" customFormat="1" ht="69" hidden="1" customHeight="1" x14ac:dyDescent="0.25">
      <c r="A60" s="11" t="s">
        <v>9</v>
      </c>
      <c r="B60" s="12"/>
      <c r="C60" s="12"/>
      <c r="D60" s="12"/>
      <c r="E60" s="12"/>
      <c r="F60" s="12"/>
      <c r="G60" s="50"/>
      <c r="H60" s="56"/>
    </row>
    <row r="61" spans="1:8" s="10" customFormat="1" ht="90.75" customHeight="1" x14ac:dyDescent="0.25">
      <c r="A61" s="11" t="s">
        <v>10</v>
      </c>
      <c r="B61" s="12"/>
      <c r="C61" s="12">
        <v>3.5</v>
      </c>
      <c r="D61" s="12"/>
      <c r="E61" s="12">
        <v>3.5</v>
      </c>
      <c r="F61" s="12"/>
      <c r="G61" s="50">
        <v>3.5</v>
      </c>
      <c r="H61" s="56"/>
    </row>
    <row r="62" spans="1:8" s="10" customFormat="1" ht="19.5" thickBot="1" x14ac:dyDescent="0.3">
      <c r="A62" s="13"/>
      <c r="B62" s="14"/>
      <c r="C62" s="14"/>
      <c r="D62" s="14"/>
      <c r="E62" s="14"/>
      <c r="F62" s="14"/>
      <c r="G62" s="51"/>
      <c r="H62" s="56"/>
    </row>
    <row r="63" spans="1:8" s="10" customFormat="1" ht="19.5" thickBot="1" x14ac:dyDescent="0.3">
      <c r="A63" s="15"/>
      <c r="B63" s="16"/>
      <c r="C63" s="16"/>
      <c r="D63" s="16"/>
      <c r="E63" s="16"/>
      <c r="F63" s="16"/>
      <c r="G63" s="16"/>
      <c r="H63" s="56"/>
    </row>
    <row r="64" spans="1:8" s="6" customFormat="1" ht="45" customHeight="1" x14ac:dyDescent="0.25">
      <c r="A64" s="4" t="s">
        <v>17</v>
      </c>
      <c r="B64" s="5">
        <f t="shared" ref="B64:G64" si="7">SUM(B65:B69)</f>
        <v>0</v>
      </c>
      <c r="C64" s="5">
        <f t="shared" si="7"/>
        <v>4015</v>
      </c>
      <c r="D64" s="5">
        <f t="shared" si="7"/>
        <v>0</v>
      </c>
      <c r="E64" s="5">
        <f t="shared" si="7"/>
        <v>6708</v>
      </c>
      <c r="F64" s="5">
        <f t="shared" si="7"/>
        <v>27820.400000000001</v>
      </c>
      <c r="G64" s="48">
        <f t="shared" si="7"/>
        <v>6989.1</v>
      </c>
      <c r="H64" s="54"/>
    </row>
    <row r="65" spans="1:8" s="9" customFormat="1" ht="69" customHeight="1" x14ac:dyDescent="0.25">
      <c r="A65" s="7" t="s">
        <v>8</v>
      </c>
      <c r="B65" s="8"/>
      <c r="C65" s="8">
        <v>4000</v>
      </c>
      <c r="D65" s="8"/>
      <c r="E65" s="8">
        <v>6693</v>
      </c>
      <c r="F65" s="8"/>
      <c r="G65" s="49">
        <v>6693</v>
      </c>
      <c r="H65" s="55"/>
    </row>
    <row r="66" spans="1:8" s="9" customFormat="1" ht="69" customHeight="1" x14ac:dyDescent="0.25">
      <c r="A66" s="11" t="s">
        <v>45</v>
      </c>
      <c r="B66" s="29"/>
      <c r="C66" s="29"/>
      <c r="D66" s="29"/>
      <c r="E66" s="29"/>
      <c r="F66" s="29">
        <v>27820.400000000001</v>
      </c>
      <c r="G66" s="52">
        <v>281.10000000000002</v>
      </c>
      <c r="H66" s="55"/>
    </row>
    <row r="67" spans="1:8" s="10" customFormat="1" ht="69" hidden="1" customHeight="1" x14ac:dyDescent="0.25">
      <c r="A67" s="11" t="s">
        <v>9</v>
      </c>
      <c r="B67" s="12"/>
      <c r="C67" s="12"/>
      <c r="D67" s="12"/>
      <c r="E67" s="12"/>
      <c r="F67" s="12"/>
      <c r="G67" s="50"/>
      <c r="H67" s="56"/>
    </row>
    <row r="68" spans="1:8" s="10" customFormat="1" ht="90.75" customHeight="1" x14ac:dyDescent="0.25">
      <c r="A68" s="11" t="s">
        <v>10</v>
      </c>
      <c r="B68" s="12"/>
      <c r="C68" s="12">
        <v>15</v>
      </c>
      <c r="D68" s="12"/>
      <c r="E68" s="12">
        <v>15</v>
      </c>
      <c r="F68" s="12"/>
      <c r="G68" s="50">
        <v>15</v>
      </c>
      <c r="H68" s="56"/>
    </row>
    <row r="69" spans="1:8" s="10" customFormat="1" ht="19.5" thickBot="1" x14ac:dyDescent="0.3">
      <c r="A69" s="13"/>
      <c r="B69" s="14"/>
      <c r="C69" s="14"/>
      <c r="D69" s="14"/>
      <c r="E69" s="14"/>
      <c r="F69" s="14"/>
      <c r="G69" s="51"/>
      <c r="H69" s="56"/>
    </row>
    <row r="70" spans="1:8" s="10" customFormat="1" ht="19.5" thickBot="1" x14ac:dyDescent="0.3">
      <c r="A70" s="15"/>
      <c r="B70" s="16"/>
      <c r="C70" s="16"/>
      <c r="D70" s="16"/>
      <c r="E70" s="16"/>
      <c r="F70" s="16"/>
      <c r="G70" s="16"/>
      <c r="H70" s="56"/>
    </row>
    <row r="71" spans="1:8" s="6" customFormat="1" ht="45" customHeight="1" x14ac:dyDescent="0.25">
      <c r="A71" s="4" t="s">
        <v>18</v>
      </c>
      <c r="B71" s="5">
        <f t="shared" ref="B71:G71" si="8">SUM(B72:B76)</f>
        <v>0</v>
      </c>
      <c r="C71" s="5">
        <f t="shared" si="8"/>
        <v>3196.4</v>
      </c>
      <c r="D71" s="5">
        <f t="shared" si="8"/>
        <v>0</v>
      </c>
      <c r="E71" s="5">
        <f t="shared" si="8"/>
        <v>7506.9</v>
      </c>
      <c r="F71" s="5">
        <f t="shared" si="8"/>
        <v>17332.099999999999</v>
      </c>
      <c r="G71" s="48">
        <f t="shared" si="8"/>
        <v>7682</v>
      </c>
      <c r="H71" s="54"/>
    </row>
    <row r="72" spans="1:8" s="9" customFormat="1" ht="69" customHeight="1" x14ac:dyDescent="0.25">
      <c r="A72" s="7" t="s">
        <v>8</v>
      </c>
      <c r="B72" s="8"/>
      <c r="C72" s="8">
        <v>3130.4</v>
      </c>
      <c r="D72" s="8"/>
      <c r="E72" s="8">
        <v>7440.9</v>
      </c>
      <c r="F72" s="8"/>
      <c r="G72" s="49">
        <v>7440.9</v>
      </c>
      <c r="H72" s="55"/>
    </row>
    <row r="73" spans="1:8" s="9" customFormat="1" ht="84" customHeight="1" x14ac:dyDescent="0.25">
      <c r="A73" s="11" t="s">
        <v>66</v>
      </c>
      <c r="B73" s="29"/>
      <c r="C73" s="29"/>
      <c r="D73" s="29"/>
      <c r="E73" s="29"/>
      <c r="F73" s="29">
        <v>17332.099999999999</v>
      </c>
      <c r="G73" s="52">
        <v>175.1</v>
      </c>
      <c r="H73" s="55"/>
    </row>
    <row r="74" spans="1:8" s="10" customFormat="1" ht="69" hidden="1" customHeight="1" x14ac:dyDescent="0.25">
      <c r="A74" s="11" t="s">
        <v>9</v>
      </c>
      <c r="B74" s="12"/>
      <c r="C74" s="12"/>
      <c r="D74" s="12"/>
      <c r="E74" s="12"/>
      <c r="F74" s="12"/>
      <c r="G74" s="50"/>
      <c r="H74" s="56"/>
    </row>
    <row r="75" spans="1:8" s="10" customFormat="1" ht="90.75" customHeight="1" x14ac:dyDescent="0.25">
      <c r="A75" s="11" t="s">
        <v>10</v>
      </c>
      <c r="B75" s="12"/>
      <c r="C75" s="12">
        <v>66</v>
      </c>
      <c r="D75" s="12"/>
      <c r="E75" s="12">
        <v>66</v>
      </c>
      <c r="F75" s="12"/>
      <c r="G75" s="50">
        <v>66</v>
      </c>
      <c r="H75" s="56"/>
    </row>
    <row r="76" spans="1:8" s="10" customFormat="1" ht="19.5" thickBot="1" x14ac:dyDescent="0.3">
      <c r="A76" s="13"/>
      <c r="B76" s="14"/>
      <c r="C76" s="14"/>
      <c r="D76" s="14"/>
      <c r="E76" s="14"/>
      <c r="F76" s="14"/>
      <c r="G76" s="51"/>
      <c r="H76" s="56"/>
    </row>
    <row r="77" spans="1:8" s="10" customFormat="1" ht="19.5" thickBot="1" x14ac:dyDescent="0.3">
      <c r="A77" s="15"/>
      <c r="B77" s="16"/>
      <c r="C77" s="16"/>
      <c r="D77" s="16"/>
      <c r="E77" s="16"/>
      <c r="F77" s="16"/>
      <c r="G77" s="16"/>
      <c r="H77" s="56"/>
    </row>
    <row r="78" spans="1:8" s="6" customFormat="1" ht="45" customHeight="1" x14ac:dyDescent="0.25">
      <c r="A78" s="4" t="s">
        <v>19</v>
      </c>
      <c r="B78" s="5">
        <f t="shared" ref="B78:G78" si="9">SUM(B79:B84)</f>
        <v>0</v>
      </c>
      <c r="C78" s="5">
        <f t="shared" si="9"/>
        <v>3686.6</v>
      </c>
      <c r="D78" s="5">
        <f t="shared" si="9"/>
        <v>5544</v>
      </c>
      <c r="E78" s="5">
        <f t="shared" si="9"/>
        <v>4059.2</v>
      </c>
      <c r="F78" s="5">
        <f t="shared" si="9"/>
        <v>4065.9</v>
      </c>
      <c r="G78" s="48">
        <f t="shared" si="9"/>
        <v>4044.2999999999997</v>
      </c>
      <c r="H78" s="54"/>
    </row>
    <row r="79" spans="1:8" s="9" customFormat="1" ht="69" customHeight="1" x14ac:dyDescent="0.25">
      <c r="A79" s="7" t="s">
        <v>8</v>
      </c>
      <c r="B79" s="8"/>
      <c r="C79" s="8">
        <v>3682.5</v>
      </c>
      <c r="D79" s="8"/>
      <c r="E79" s="8">
        <v>3999.1</v>
      </c>
      <c r="F79" s="8"/>
      <c r="G79" s="49">
        <v>3999.1</v>
      </c>
      <c r="H79" s="55"/>
    </row>
    <row r="80" spans="1:8" s="9" customFormat="1" ht="69" customHeight="1" x14ac:dyDescent="0.25">
      <c r="A80" s="7" t="s">
        <v>50</v>
      </c>
      <c r="B80" s="8"/>
      <c r="C80" s="44"/>
      <c r="D80" s="44"/>
      <c r="E80" s="44"/>
      <c r="F80" s="8">
        <v>4065.9</v>
      </c>
      <c r="G80" s="49">
        <v>41.1</v>
      </c>
      <c r="H80" s="55"/>
    </row>
    <row r="81" spans="1:8" s="9" customFormat="1" ht="69" customHeight="1" x14ac:dyDescent="0.25">
      <c r="A81" s="11" t="s">
        <v>53</v>
      </c>
      <c r="B81" s="29"/>
      <c r="C81" s="45"/>
      <c r="D81" s="46">
        <v>5544</v>
      </c>
      <c r="E81" s="46">
        <v>56</v>
      </c>
      <c r="F81" s="29"/>
      <c r="G81" s="52"/>
      <c r="H81" s="55"/>
    </row>
    <row r="82" spans="1:8" s="10" customFormat="1" ht="69" hidden="1" customHeight="1" x14ac:dyDescent="0.25">
      <c r="A82" s="11" t="s">
        <v>9</v>
      </c>
      <c r="B82" s="12"/>
      <c r="C82" s="12"/>
      <c r="D82" s="12"/>
      <c r="E82" s="12"/>
      <c r="F82" s="12"/>
      <c r="G82" s="50"/>
      <c r="H82" s="56"/>
    </row>
    <row r="83" spans="1:8" s="10" customFormat="1" ht="90.75" customHeight="1" x14ac:dyDescent="0.25">
      <c r="A83" s="11" t="s">
        <v>10</v>
      </c>
      <c r="B83" s="12"/>
      <c r="C83" s="12">
        <v>4.0999999999999996</v>
      </c>
      <c r="D83" s="12"/>
      <c r="E83" s="12">
        <v>4.0999999999999996</v>
      </c>
      <c r="F83" s="12"/>
      <c r="G83" s="50">
        <v>4.0999999999999996</v>
      </c>
      <c r="H83" s="56"/>
    </row>
    <row r="84" spans="1:8" s="10" customFormat="1" ht="19.5" thickBot="1" x14ac:dyDescent="0.3">
      <c r="A84" s="13"/>
      <c r="B84" s="14"/>
      <c r="C84" s="14"/>
      <c r="D84" s="14"/>
      <c r="E84" s="14"/>
      <c r="F84" s="14"/>
      <c r="G84" s="51"/>
      <c r="H84" s="56"/>
    </row>
    <row r="85" spans="1:8" s="10" customFormat="1" ht="19.5" thickBot="1" x14ac:dyDescent="0.3">
      <c r="A85" s="15"/>
      <c r="B85" s="16"/>
      <c r="C85" s="16"/>
      <c r="D85" s="16"/>
      <c r="E85" s="16"/>
      <c r="F85" s="16"/>
      <c r="G85" s="16"/>
      <c r="H85" s="56"/>
    </row>
    <row r="86" spans="1:8" s="6" customFormat="1" ht="45" customHeight="1" x14ac:dyDescent="0.25">
      <c r="A86" s="4" t="s">
        <v>20</v>
      </c>
      <c r="B86" s="5">
        <f t="shared" ref="B86:G86" si="10">SUM(B87:B93)</f>
        <v>0</v>
      </c>
      <c r="C86" s="5">
        <f t="shared" si="10"/>
        <v>11379.7</v>
      </c>
      <c r="D86" s="5">
        <f t="shared" si="10"/>
        <v>0</v>
      </c>
      <c r="E86" s="5">
        <f t="shared" si="10"/>
        <v>2940.5</v>
      </c>
      <c r="F86" s="5">
        <f t="shared" si="10"/>
        <v>7388.2</v>
      </c>
      <c r="G86" s="48">
        <f t="shared" si="10"/>
        <v>3015.2</v>
      </c>
      <c r="H86" s="54"/>
    </row>
    <row r="87" spans="1:8" s="9" customFormat="1" ht="69" customHeight="1" x14ac:dyDescent="0.25">
      <c r="A87" s="7" t="s">
        <v>8</v>
      </c>
      <c r="B87" s="8"/>
      <c r="C87" s="8">
        <f>2965.9+1443.4</f>
        <v>4409.3</v>
      </c>
      <c r="D87" s="8"/>
      <c r="E87" s="8">
        <v>2884.7</v>
      </c>
      <c r="F87" s="8"/>
      <c r="G87" s="49">
        <f>2884.7</f>
        <v>2884.7</v>
      </c>
      <c r="H87" s="55"/>
    </row>
    <row r="88" spans="1:8" s="9" customFormat="1" ht="69" customHeight="1" x14ac:dyDescent="0.25">
      <c r="A88" s="11" t="s">
        <v>34</v>
      </c>
      <c r="B88" s="29"/>
      <c r="C88" s="29">
        <v>6914.6</v>
      </c>
      <c r="D88" s="29"/>
      <c r="E88" s="29"/>
      <c r="F88" s="29"/>
      <c r="G88" s="52"/>
      <c r="H88" s="66">
        <v>850</v>
      </c>
    </row>
    <row r="89" spans="1:8" s="9" customFormat="1" ht="69" customHeight="1" x14ac:dyDescent="0.25">
      <c r="A89" s="11" t="s">
        <v>51</v>
      </c>
      <c r="B89" s="29"/>
      <c r="C89" s="29"/>
      <c r="D89" s="29"/>
      <c r="E89" s="29"/>
      <c r="F89" s="29">
        <v>7388.2</v>
      </c>
      <c r="G89" s="52">
        <v>74.7</v>
      </c>
      <c r="H89" s="55"/>
    </row>
    <row r="90" spans="1:8" s="10" customFormat="1" ht="69" hidden="1" customHeight="1" x14ac:dyDescent="0.25">
      <c r="A90" s="11" t="s">
        <v>9</v>
      </c>
      <c r="B90" s="12"/>
      <c r="C90" s="12"/>
      <c r="D90" s="12"/>
      <c r="E90" s="12"/>
      <c r="F90" s="12"/>
      <c r="G90" s="50"/>
      <c r="H90" s="56"/>
    </row>
    <row r="91" spans="1:8" s="10" customFormat="1" ht="90.75" customHeight="1" x14ac:dyDescent="0.25">
      <c r="A91" s="11" t="s">
        <v>10</v>
      </c>
      <c r="B91" s="12"/>
      <c r="C91" s="12">
        <v>55.8</v>
      </c>
      <c r="D91" s="12"/>
      <c r="E91" s="12">
        <v>55.8</v>
      </c>
      <c r="F91" s="12"/>
      <c r="G91" s="50">
        <v>55.8</v>
      </c>
      <c r="H91" s="56"/>
    </row>
    <row r="92" spans="1:8" s="10" customFormat="1" ht="69.75" customHeight="1" x14ac:dyDescent="0.25">
      <c r="A92" s="11" t="s">
        <v>21</v>
      </c>
      <c r="B92" s="12"/>
      <c r="C92" s="12">
        <v>0</v>
      </c>
      <c r="D92" s="12"/>
      <c r="E92" s="12"/>
      <c r="F92" s="12"/>
      <c r="G92" s="50"/>
      <c r="H92" s="67">
        <v>4810</v>
      </c>
    </row>
    <row r="93" spans="1:8" s="10" customFormat="1" ht="19.5" thickBot="1" x14ac:dyDescent="0.3">
      <c r="A93" s="17"/>
      <c r="B93" s="14"/>
      <c r="C93" s="14"/>
      <c r="D93" s="14"/>
      <c r="E93" s="14"/>
      <c r="F93" s="14"/>
      <c r="G93" s="51"/>
      <c r="H93" s="56"/>
    </row>
    <row r="94" spans="1:8" s="10" customFormat="1" ht="19.5" thickBot="1" x14ac:dyDescent="0.3">
      <c r="A94" s="18"/>
      <c r="B94" s="16"/>
      <c r="C94" s="16"/>
      <c r="D94" s="16"/>
      <c r="E94" s="16"/>
      <c r="F94" s="16"/>
      <c r="G94" s="16"/>
      <c r="H94" s="56"/>
    </row>
    <row r="95" spans="1:8" s="20" customFormat="1" ht="21" customHeight="1" thickBot="1" x14ac:dyDescent="0.3">
      <c r="A95" s="19" t="s">
        <v>22</v>
      </c>
      <c r="B95" s="3">
        <f t="shared" ref="B95:G95" si="11">SUM(B10,B17,B25,B31,B39,B49,B56,B64,B71,B78,B86)</f>
        <v>0</v>
      </c>
      <c r="C95" s="3">
        <f t="shared" si="11"/>
        <v>57671.199999999997</v>
      </c>
      <c r="D95" s="3">
        <f t="shared" si="11"/>
        <v>27423</v>
      </c>
      <c r="E95" s="3">
        <f t="shared" si="11"/>
        <v>57979.299999999996</v>
      </c>
      <c r="F95" s="3">
        <f t="shared" si="11"/>
        <v>80987.499999999985</v>
      </c>
      <c r="G95" s="47">
        <f t="shared" si="11"/>
        <v>58520.800000000003</v>
      </c>
      <c r="H95" s="57"/>
    </row>
    <row r="96" spans="1:8" s="10" customFormat="1" x14ac:dyDescent="0.25">
      <c r="A96" s="18"/>
      <c r="B96" s="16"/>
      <c r="C96" s="16"/>
      <c r="D96" s="16"/>
      <c r="E96" s="16"/>
      <c r="F96" s="16"/>
      <c r="G96" s="16"/>
    </row>
    <row r="97" spans="1:8" s="21" customFormat="1" ht="21" customHeight="1" x14ac:dyDescent="0.25">
      <c r="B97" s="22"/>
      <c r="C97" s="22"/>
      <c r="D97" s="22"/>
      <c r="E97" s="22"/>
      <c r="F97" s="22"/>
      <c r="G97" s="22"/>
    </row>
    <row r="98" spans="1:8" s="25" customFormat="1" ht="21" customHeight="1" x14ac:dyDescent="0.25">
      <c r="C98" s="26"/>
      <c r="E98" s="26"/>
      <c r="G98" s="26"/>
    </row>
    <row r="99" spans="1:8" s="24" customFormat="1" ht="65.25" customHeight="1" x14ac:dyDescent="0.3">
      <c r="A99" s="72" t="s">
        <v>23</v>
      </c>
      <c r="B99" s="72"/>
      <c r="C99" s="72"/>
      <c r="D99" s="23"/>
      <c r="E99" s="73" t="s">
        <v>24</v>
      </c>
      <c r="F99" s="73"/>
      <c r="G99" s="73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customHeight="1" x14ac:dyDescent="0.25">
      <c r="C102" s="26"/>
      <c r="E102" s="26"/>
      <c r="G102" s="26"/>
    </row>
    <row r="103" spans="1:8" s="25" customFormat="1" ht="21" hidden="1" customHeight="1" x14ac:dyDescent="0.25">
      <c r="C103" s="26">
        <f>SUM(C14,C22,C28,C36,C46,C53,C61,C68,C75,C83,C91)</f>
        <v>265.5</v>
      </c>
      <c r="D103" s="26">
        <f>SUM(D14,D22,D28,D36,D46,D53,D61,D68,D75,D83,D91)</f>
        <v>0</v>
      </c>
      <c r="E103" s="26">
        <f>SUM(E14,E22,E28,E36,E46,E53,E61,E68,E75,E83,E91)</f>
        <v>265.5</v>
      </c>
      <c r="F103" s="26">
        <f>SUM(F14,F22,F28,F36,F46,F53,F61,F68,F75,F83,F91)</f>
        <v>0</v>
      </c>
      <c r="G103" s="26">
        <f>SUM(G14,G22,G28,G36,G46,G53,G61,G68,G75,G83,G91)</f>
        <v>265.5</v>
      </c>
    </row>
    <row r="104" spans="1:8" s="25" customFormat="1" ht="21" customHeight="1" x14ac:dyDescent="0.25">
      <c r="C104" s="26"/>
      <c r="D104" s="26"/>
      <c r="E104" s="26"/>
      <c r="F104" s="26"/>
      <c r="G104" s="26"/>
      <c r="H104" s="26">
        <f t="shared" ref="H104" si="12">H95</f>
        <v>0</v>
      </c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</sheetData>
  <mergeCells count="12">
    <mergeCell ref="A8:A9"/>
    <mergeCell ref="B8:C8"/>
    <mergeCell ref="D8:E8"/>
    <mergeCell ref="F8:G8"/>
    <mergeCell ref="A99:C99"/>
    <mergeCell ref="E99:G99"/>
    <mergeCell ref="A7:G7"/>
    <mergeCell ref="A1:G1"/>
    <mergeCell ref="A2:G2"/>
    <mergeCell ref="A3:G3"/>
    <mergeCell ref="A4:G4"/>
    <mergeCell ref="A5:G5"/>
  </mergeCells>
  <conditionalFormatting sqref="A26 A11:A14 A18:A20 A32:A34 A57:A59">
    <cfRule type="cellIs" dxfId="53" priority="27" stopIfTrue="1" operator="equal">
      <formula>0</formula>
    </cfRule>
  </conditionalFormatting>
  <conditionalFormatting sqref="A40:A44">
    <cfRule type="cellIs" dxfId="52" priority="26" stopIfTrue="1" operator="equal">
      <formula>0</formula>
    </cfRule>
  </conditionalFormatting>
  <conditionalFormatting sqref="A50:A51">
    <cfRule type="cellIs" dxfId="51" priority="25" stopIfTrue="1" operator="equal">
      <formula>0</formula>
    </cfRule>
  </conditionalFormatting>
  <conditionalFormatting sqref="A65:A66">
    <cfRule type="cellIs" dxfId="50" priority="24" stopIfTrue="1" operator="equal">
      <formula>0</formula>
    </cfRule>
  </conditionalFormatting>
  <conditionalFormatting sqref="A72:A73">
    <cfRule type="cellIs" dxfId="49" priority="23" stopIfTrue="1" operator="equal">
      <formula>0</formula>
    </cfRule>
  </conditionalFormatting>
  <conditionalFormatting sqref="A79:A81">
    <cfRule type="cellIs" dxfId="48" priority="22" stopIfTrue="1" operator="equal">
      <formula>0</formula>
    </cfRule>
  </conditionalFormatting>
  <conditionalFormatting sqref="A87:A89">
    <cfRule type="cellIs" dxfId="47" priority="21" stopIfTrue="1" operator="equal">
      <formula>0</formula>
    </cfRule>
  </conditionalFormatting>
  <conditionalFormatting sqref="A22">
    <cfRule type="cellIs" dxfId="46" priority="20" stopIfTrue="1" operator="equal">
      <formula>0</formula>
    </cfRule>
  </conditionalFormatting>
  <conditionalFormatting sqref="A28">
    <cfRule type="cellIs" dxfId="45" priority="19" stopIfTrue="1" operator="equal">
      <formula>0</formula>
    </cfRule>
  </conditionalFormatting>
  <conditionalFormatting sqref="A36">
    <cfRule type="cellIs" dxfId="44" priority="18" stopIfTrue="1" operator="equal">
      <formula>0</formula>
    </cfRule>
  </conditionalFormatting>
  <conditionalFormatting sqref="A46">
    <cfRule type="cellIs" dxfId="43" priority="17" stopIfTrue="1" operator="equal">
      <formula>0</formula>
    </cfRule>
  </conditionalFormatting>
  <conditionalFormatting sqref="A53">
    <cfRule type="cellIs" dxfId="42" priority="16" stopIfTrue="1" operator="equal">
      <formula>0</formula>
    </cfRule>
  </conditionalFormatting>
  <conditionalFormatting sqref="A61">
    <cfRule type="cellIs" dxfId="41" priority="15" stopIfTrue="1" operator="equal">
      <formula>0</formula>
    </cfRule>
  </conditionalFormatting>
  <conditionalFormatting sqref="A68">
    <cfRule type="cellIs" dxfId="40" priority="14" stopIfTrue="1" operator="equal">
      <formula>0</formula>
    </cfRule>
  </conditionalFormatting>
  <conditionalFormatting sqref="A75">
    <cfRule type="cellIs" dxfId="39" priority="13" stopIfTrue="1" operator="equal">
      <formula>0</formula>
    </cfRule>
  </conditionalFormatting>
  <conditionalFormatting sqref="A83">
    <cfRule type="cellIs" dxfId="38" priority="12" stopIfTrue="1" operator="equal">
      <formula>0</formula>
    </cfRule>
  </conditionalFormatting>
  <conditionalFormatting sqref="A91:A92">
    <cfRule type="cellIs" dxfId="37" priority="11" stopIfTrue="1" operator="equal">
      <formula>0</formula>
    </cfRule>
  </conditionalFormatting>
  <conditionalFormatting sqref="A21">
    <cfRule type="cellIs" dxfId="36" priority="10" stopIfTrue="1" operator="equal">
      <formula>0</formula>
    </cfRule>
  </conditionalFormatting>
  <conditionalFormatting sqref="A27">
    <cfRule type="cellIs" dxfId="35" priority="9" stopIfTrue="1" operator="equal">
      <formula>0</formula>
    </cfRule>
  </conditionalFormatting>
  <conditionalFormatting sqref="A35">
    <cfRule type="cellIs" dxfId="34" priority="8" stopIfTrue="1" operator="equal">
      <formula>0</formula>
    </cfRule>
  </conditionalFormatting>
  <conditionalFormatting sqref="A45">
    <cfRule type="cellIs" dxfId="33" priority="7" stopIfTrue="1" operator="equal">
      <formula>0</formula>
    </cfRule>
  </conditionalFormatting>
  <conditionalFormatting sqref="A52">
    <cfRule type="cellIs" dxfId="32" priority="6" stopIfTrue="1" operator="equal">
      <formula>0</formula>
    </cfRule>
  </conditionalFormatting>
  <conditionalFormatting sqref="A60">
    <cfRule type="cellIs" dxfId="31" priority="5" stopIfTrue="1" operator="equal">
      <formula>0</formula>
    </cfRule>
  </conditionalFormatting>
  <conditionalFormatting sqref="A67">
    <cfRule type="cellIs" dxfId="30" priority="4" stopIfTrue="1" operator="equal">
      <formula>0</formula>
    </cfRule>
  </conditionalFormatting>
  <conditionalFormatting sqref="A74">
    <cfRule type="cellIs" dxfId="29" priority="3" stopIfTrue="1" operator="equal">
      <formula>0</formula>
    </cfRule>
  </conditionalFormatting>
  <conditionalFormatting sqref="A82">
    <cfRule type="cellIs" dxfId="28" priority="2" stopIfTrue="1" operator="equal">
      <formula>0</formula>
    </cfRule>
  </conditionalFormatting>
  <conditionalFormatting sqref="A90">
    <cfRule type="cellIs" dxfId="27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2"/>
  <sheetViews>
    <sheetView tabSelected="1" zoomScale="70" zoomScaleNormal="70" workbookViewId="0">
      <selection activeCell="P8" sqref="P8"/>
    </sheetView>
  </sheetViews>
  <sheetFormatPr defaultRowHeight="18.75" x14ac:dyDescent="0.25"/>
  <cols>
    <col min="1" max="1" width="45.7109375" style="28" customWidth="1"/>
    <col min="2" max="2" width="21.7109375" style="22" customWidth="1"/>
    <col min="3" max="3" width="22.85546875" style="27" customWidth="1"/>
    <col min="4" max="4" width="21.7109375" style="22" customWidth="1"/>
    <col min="5" max="5" width="22.85546875" style="27" customWidth="1"/>
    <col min="6" max="6" width="21.7109375" style="22" customWidth="1"/>
    <col min="7" max="7" width="22.85546875" style="27" customWidth="1"/>
    <col min="8" max="8" width="18.7109375" style="28" hidden="1" customWidth="1"/>
    <col min="9" max="10" width="9.140625" style="28"/>
    <col min="11" max="11" width="12" style="28" bestFit="1" customWidth="1"/>
    <col min="12" max="16384" width="9.140625" style="28"/>
  </cols>
  <sheetData>
    <row r="1" spans="1:20" s="1" customFormat="1" x14ac:dyDescent="0.25">
      <c r="A1" s="75" t="s">
        <v>69</v>
      </c>
      <c r="B1" s="75"/>
      <c r="C1" s="75"/>
      <c r="D1" s="75"/>
      <c r="E1" s="75"/>
      <c r="F1" s="75"/>
      <c r="G1" s="75"/>
    </row>
    <row r="2" spans="1:20" s="1" customFormat="1" ht="18.75" customHeight="1" x14ac:dyDescent="0.25">
      <c r="A2" s="75" t="s">
        <v>0</v>
      </c>
      <c r="B2" s="75"/>
      <c r="C2" s="75"/>
      <c r="D2" s="75"/>
      <c r="E2" s="75"/>
      <c r="F2" s="75"/>
      <c r="G2" s="75"/>
    </row>
    <row r="3" spans="1:20" s="1" customFormat="1" ht="18.75" customHeight="1" x14ac:dyDescent="0.25">
      <c r="A3" s="75" t="s">
        <v>28</v>
      </c>
      <c r="B3" s="75"/>
      <c r="C3" s="75"/>
      <c r="D3" s="75"/>
      <c r="E3" s="75"/>
      <c r="F3" s="75"/>
      <c r="G3" s="75"/>
    </row>
    <row r="4" spans="1:20" s="2" customFormat="1" x14ac:dyDescent="0.25">
      <c r="A4" s="75" t="s">
        <v>70</v>
      </c>
      <c r="B4" s="75"/>
      <c r="C4" s="75"/>
      <c r="D4" s="75"/>
      <c r="E4" s="75"/>
      <c r="F4" s="75"/>
      <c r="G4" s="75"/>
    </row>
    <row r="5" spans="1:20" s="2" customFormat="1" ht="79.5" customHeight="1" x14ac:dyDescent="0.25">
      <c r="A5" s="76" t="s">
        <v>29</v>
      </c>
      <c r="B5" s="76"/>
      <c r="C5" s="76"/>
      <c r="D5" s="76"/>
      <c r="E5" s="76"/>
      <c r="F5" s="76"/>
      <c r="G5" s="76"/>
    </row>
    <row r="6" spans="1:20" s="2" customFormat="1" x14ac:dyDescent="0.25">
      <c r="A6" s="69"/>
      <c r="B6" s="68"/>
      <c r="C6" s="68"/>
      <c r="D6" s="68"/>
      <c r="E6" s="68"/>
      <c r="F6" s="68"/>
      <c r="G6" s="68"/>
    </row>
    <row r="7" spans="1:20" s="2" customFormat="1" ht="21.75" customHeight="1" thickBot="1" x14ac:dyDescent="0.3">
      <c r="A7" s="74" t="s">
        <v>1</v>
      </c>
      <c r="B7" s="74"/>
      <c r="C7" s="74"/>
      <c r="D7" s="74"/>
      <c r="E7" s="74"/>
      <c r="F7" s="74"/>
      <c r="G7" s="74"/>
    </row>
    <row r="8" spans="1:20" s="2" customFormat="1" ht="38.25" customHeight="1" thickBot="1" x14ac:dyDescent="0.3">
      <c r="A8" s="70" t="s">
        <v>2</v>
      </c>
      <c r="B8" s="71" t="s">
        <v>3</v>
      </c>
      <c r="C8" s="71"/>
      <c r="D8" s="71" t="s">
        <v>4</v>
      </c>
      <c r="E8" s="71"/>
      <c r="F8" s="71" t="s">
        <v>30</v>
      </c>
      <c r="G8" s="71"/>
      <c r="H8" s="2" t="s">
        <v>67</v>
      </c>
    </row>
    <row r="9" spans="1:20" s="2" customFormat="1" ht="112.5" customHeight="1" thickBot="1" x14ac:dyDescent="0.3">
      <c r="A9" s="70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47" t="s">
        <v>6</v>
      </c>
      <c r="H9" s="53"/>
    </row>
    <row r="10" spans="1:20" s="6" customFormat="1" ht="45" customHeight="1" x14ac:dyDescent="0.25">
      <c r="A10" s="4" t="s">
        <v>7</v>
      </c>
      <c r="B10" s="5">
        <f t="shared" ref="B10:G10" si="0">SUM(B11:B15)</f>
        <v>0</v>
      </c>
      <c r="C10" s="5">
        <f t="shared" si="0"/>
        <v>6100.8</v>
      </c>
      <c r="D10" s="5">
        <f t="shared" si="0"/>
        <v>0</v>
      </c>
      <c r="E10" s="5">
        <f t="shared" si="0"/>
        <v>4278.8</v>
      </c>
      <c r="F10" s="5">
        <f t="shared" si="0"/>
        <v>0</v>
      </c>
      <c r="G10" s="48">
        <f t="shared" si="0"/>
        <v>4278.8</v>
      </c>
      <c r="H10" s="54"/>
      <c r="L10" s="2"/>
      <c r="M10" s="2"/>
      <c r="N10" s="2"/>
      <c r="O10" s="2"/>
      <c r="P10" s="2"/>
      <c r="Q10" s="2"/>
      <c r="R10" s="2"/>
      <c r="S10" s="2"/>
      <c r="T10" s="2"/>
    </row>
    <row r="11" spans="1:20" s="9" customFormat="1" ht="69" customHeight="1" x14ac:dyDescent="0.25">
      <c r="A11" s="7" t="s">
        <v>8</v>
      </c>
      <c r="B11" s="8"/>
      <c r="C11" s="8">
        <v>3400.5</v>
      </c>
      <c r="D11" s="8"/>
      <c r="E11" s="8">
        <v>4273.7</v>
      </c>
      <c r="F11" s="8"/>
      <c r="G11" s="49">
        <v>4273.7</v>
      </c>
      <c r="H11" s="55"/>
      <c r="L11" s="2"/>
      <c r="M11" s="2"/>
      <c r="N11" s="2"/>
      <c r="O11" s="2"/>
      <c r="P11" s="2"/>
      <c r="Q11" s="2"/>
      <c r="R11" s="2"/>
      <c r="S11" s="2"/>
      <c r="T11" s="2"/>
    </row>
    <row r="12" spans="1:20" s="10" customFormat="1" ht="69" hidden="1" customHeight="1" x14ac:dyDescent="0.25">
      <c r="A12" s="11" t="s">
        <v>9</v>
      </c>
      <c r="B12" s="12"/>
      <c r="C12" s="12"/>
      <c r="D12" s="12"/>
      <c r="E12" s="12"/>
      <c r="F12" s="12"/>
      <c r="G12" s="50"/>
      <c r="H12" s="56"/>
    </row>
    <row r="13" spans="1:20" s="10" customFormat="1" ht="86.25" customHeight="1" x14ac:dyDescent="0.25">
      <c r="A13" s="11" t="s">
        <v>71</v>
      </c>
      <c r="B13" s="12"/>
      <c r="C13" s="12">
        <v>2695.2</v>
      </c>
      <c r="D13" s="12"/>
      <c r="E13" s="12"/>
      <c r="F13" s="12"/>
      <c r="G13" s="50"/>
      <c r="H13" s="56"/>
    </row>
    <row r="14" spans="1:20" s="10" customFormat="1" ht="90.75" customHeight="1" x14ac:dyDescent="0.25">
      <c r="A14" s="11" t="s">
        <v>10</v>
      </c>
      <c r="B14" s="12"/>
      <c r="C14" s="12">
        <v>5.0999999999999996</v>
      </c>
      <c r="D14" s="12"/>
      <c r="E14" s="12">
        <v>5.0999999999999996</v>
      </c>
      <c r="F14" s="12"/>
      <c r="G14" s="50">
        <v>5.0999999999999996</v>
      </c>
      <c r="H14" s="56"/>
    </row>
    <row r="15" spans="1:20" s="10" customFormat="1" ht="19.5" thickBot="1" x14ac:dyDescent="0.3">
      <c r="A15" s="13"/>
      <c r="B15" s="14"/>
      <c r="C15" s="14"/>
      <c r="D15" s="14"/>
      <c r="E15" s="14"/>
      <c r="F15" s="14"/>
      <c r="G15" s="51"/>
      <c r="H15" s="56"/>
    </row>
    <row r="16" spans="1:20" s="10" customFormat="1" ht="19.5" thickBot="1" x14ac:dyDescent="0.3">
      <c r="A16" s="15"/>
      <c r="B16" s="16"/>
      <c r="C16" s="16"/>
      <c r="D16" s="16"/>
      <c r="E16" s="16"/>
      <c r="F16" s="16"/>
      <c r="G16" s="16"/>
      <c r="H16" s="56"/>
    </row>
    <row r="17" spans="1:8" s="6" customFormat="1" ht="45" customHeight="1" x14ac:dyDescent="0.25">
      <c r="A17" s="4" t="s">
        <v>11</v>
      </c>
      <c r="B17" s="5">
        <f t="shared" ref="B17:G17" si="1">SUM(B18:B23)</f>
        <v>0</v>
      </c>
      <c r="C17" s="5">
        <f t="shared" si="1"/>
        <v>3539.6</v>
      </c>
      <c r="D17" s="5">
        <f t="shared" si="1"/>
        <v>9108</v>
      </c>
      <c r="E17" s="5">
        <f t="shared" si="1"/>
        <v>6260.4000000000005</v>
      </c>
      <c r="F17" s="5">
        <f t="shared" si="1"/>
        <v>0</v>
      </c>
      <c r="G17" s="48">
        <f t="shared" si="1"/>
        <v>6168.4000000000005</v>
      </c>
      <c r="H17" s="54"/>
    </row>
    <row r="18" spans="1:8" s="9" customFormat="1" ht="69" customHeight="1" x14ac:dyDescent="0.25">
      <c r="A18" s="7" t="s">
        <v>8</v>
      </c>
      <c r="B18" s="8"/>
      <c r="C18" s="8">
        <v>3530</v>
      </c>
      <c r="D18" s="8"/>
      <c r="E18" s="8">
        <v>6158.8</v>
      </c>
      <c r="F18" s="8"/>
      <c r="G18" s="49">
        <v>6158.8</v>
      </c>
      <c r="H18" s="55"/>
    </row>
    <row r="19" spans="1:8" s="9" customFormat="1" ht="81.75" customHeight="1" x14ac:dyDescent="0.25">
      <c r="A19" s="40" t="s">
        <v>72</v>
      </c>
      <c r="B19" s="29"/>
      <c r="C19" s="29"/>
      <c r="D19" s="29">
        <v>6138</v>
      </c>
      <c r="E19" s="29">
        <v>62</v>
      </c>
      <c r="F19" s="29"/>
      <c r="G19" s="52"/>
      <c r="H19" s="55"/>
    </row>
    <row r="20" spans="1:8" s="9" customFormat="1" ht="69" customHeight="1" x14ac:dyDescent="0.25">
      <c r="A20" s="40" t="s">
        <v>73</v>
      </c>
      <c r="B20" s="29"/>
      <c r="C20" s="29"/>
      <c r="D20" s="29">
        <v>2970</v>
      </c>
      <c r="E20" s="29">
        <v>30</v>
      </c>
      <c r="F20" s="29"/>
      <c r="G20" s="52"/>
      <c r="H20" s="55"/>
    </row>
    <row r="21" spans="1:8" s="10" customFormat="1" ht="69" hidden="1" customHeight="1" x14ac:dyDescent="0.25">
      <c r="A21" s="11" t="s">
        <v>9</v>
      </c>
      <c r="B21" s="12"/>
      <c r="C21" s="12"/>
      <c r="D21" s="12"/>
      <c r="E21" s="12"/>
      <c r="F21" s="12"/>
      <c r="G21" s="50"/>
      <c r="H21" s="56"/>
    </row>
    <row r="22" spans="1:8" s="10" customFormat="1" ht="90.75" customHeight="1" x14ac:dyDescent="0.25">
      <c r="A22" s="11" t="s">
        <v>10</v>
      </c>
      <c r="B22" s="12"/>
      <c r="C22" s="12">
        <v>9.6</v>
      </c>
      <c r="D22" s="12"/>
      <c r="E22" s="12">
        <v>9.6</v>
      </c>
      <c r="F22" s="12"/>
      <c r="G22" s="50">
        <v>9.6</v>
      </c>
      <c r="H22" s="56"/>
    </row>
    <row r="23" spans="1:8" s="10" customFormat="1" ht="19.5" thickBot="1" x14ac:dyDescent="0.3">
      <c r="A23" s="13"/>
      <c r="B23" s="14"/>
      <c r="C23" s="14"/>
      <c r="D23" s="14"/>
      <c r="E23" s="14"/>
      <c r="F23" s="14"/>
      <c r="G23" s="51"/>
      <c r="H23" s="56"/>
    </row>
    <row r="24" spans="1:8" s="10" customFormat="1" ht="19.5" thickBot="1" x14ac:dyDescent="0.3">
      <c r="A24" s="15"/>
      <c r="B24" s="16"/>
      <c r="C24" s="16"/>
      <c r="D24" s="16"/>
      <c r="E24" s="16"/>
      <c r="F24" s="16"/>
      <c r="G24" s="16"/>
      <c r="H24" s="56"/>
    </row>
    <row r="25" spans="1:8" s="6" customFormat="1" ht="45" customHeight="1" x14ac:dyDescent="0.25">
      <c r="A25" s="4" t="s">
        <v>12</v>
      </c>
      <c r="B25" s="5">
        <f t="shared" ref="B25:G25" si="2">SUM(B26:B29)</f>
        <v>0</v>
      </c>
      <c r="C25" s="5">
        <f t="shared" si="2"/>
        <v>4214.3</v>
      </c>
      <c r="D25" s="5">
        <f t="shared" si="2"/>
        <v>0</v>
      </c>
      <c r="E25" s="5">
        <f t="shared" si="2"/>
        <v>7095.5</v>
      </c>
      <c r="F25" s="5">
        <f t="shared" si="2"/>
        <v>0</v>
      </c>
      <c r="G25" s="48">
        <f t="shared" si="2"/>
        <v>7095.5</v>
      </c>
      <c r="H25" s="54"/>
    </row>
    <row r="26" spans="1:8" s="9" customFormat="1" ht="69" customHeight="1" x14ac:dyDescent="0.25">
      <c r="A26" s="7" t="s">
        <v>8</v>
      </c>
      <c r="B26" s="12"/>
      <c r="C26" s="12">
        <v>4201</v>
      </c>
      <c r="D26" s="12"/>
      <c r="E26" s="12">
        <v>7082.2</v>
      </c>
      <c r="F26" s="12"/>
      <c r="G26" s="50">
        <v>7082.2</v>
      </c>
      <c r="H26" s="55"/>
    </row>
    <row r="27" spans="1:8" s="10" customFormat="1" ht="75.75" hidden="1" customHeight="1" x14ac:dyDescent="0.25">
      <c r="A27" s="11" t="s">
        <v>9</v>
      </c>
      <c r="B27" s="12"/>
      <c r="C27" s="12"/>
      <c r="D27" s="12"/>
      <c r="E27" s="12"/>
      <c r="F27" s="12"/>
      <c r="G27" s="50"/>
      <c r="H27" s="56"/>
    </row>
    <row r="28" spans="1:8" s="10" customFormat="1" ht="90.75" customHeight="1" x14ac:dyDescent="0.25">
      <c r="A28" s="11" t="s">
        <v>10</v>
      </c>
      <c r="B28" s="12"/>
      <c r="C28" s="12">
        <v>13.3</v>
      </c>
      <c r="D28" s="12"/>
      <c r="E28" s="12">
        <v>13.3</v>
      </c>
      <c r="F28" s="12"/>
      <c r="G28" s="50">
        <v>13.3</v>
      </c>
      <c r="H28" s="56"/>
    </row>
    <row r="29" spans="1:8" s="10" customFormat="1" ht="19.5" thickBot="1" x14ac:dyDescent="0.3">
      <c r="A29" s="13"/>
      <c r="B29" s="14"/>
      <c r="C29" s="14"/>
      <c r="D29" s="14"/>
      <c r="E29" s="14"/>
      <c r="F29" s="14"/>
      <c r="G29" s="51"/>
      <c r="H29" s="56"/>
    </row>
    <row r="30" spans="1:8" s="10" customFormat="1" ht="19.5" thickBot="1" x14ac:dyDescent="0.3">
      <c r="A30" s="15"/>
      <c r="B30" s="16"/>
      <c r="C30" s="16"/>
      <c r="D30" s="16"/>
      <c r="E30" s="16"/>
      <c r="F30" s="16"/>
      <c r="G30" s="16"/>
      <c r="H30" s="56"/>
    </row>
    <row r="31" spans="1:8" s="6" customFormat="1" ht="45" customHeight="1" x14ac:dyDescent="0.25">
      <c r="A31" s="4" t="s">
        <v>13</v>
      </c>
      <c r="B31" s="5">
        <f t="shared" ref="B31:G31" si="3">SUM(B32:B37)</f>
        <v>0</v>
      </c>
      <c r="C31" s="5">
        <f t="shared" si="3"/>
        <v>4582.1000000000004</v>
      </c>
      <c r="D31" s="5">
        <f t="shared" si="3"/>
        <v>2178</v>
      </c>
      <c r="E31" s="5">
        <f t="shared" si="3"/>
        <v>3794.9</v>
      </c>
      <c r="F31" s="5">
        <f t="shared" si="3"/>
        <v>0</v>
      </c>
      <c r="G31" s="48">
        <f t="shared" si="3"/>
        <v>3772.9</v>
      </c>
      <c r="H31" s="54"/>
    </row>
    <row r="32" spans="1:8" s="9" customFormat="1" ht="69" customHeight="1" x14ac:dyDescent="0.25">
      <c r="A32" s="7" t="s">
        <v>8</v>
      </c>
      <c r="B32" s="8"/>
      <c r="C32" s="8">
        <v>3050</v>
      </c>
      <c r="D32" s="8"/>
      <c r="E32" s="8">
        <v>3770.8</v>
      </c>
      <c r="F32" s="8"/>
      <c r="G32" s="49">
        <v>3770.8</v>
      </c>
      <c r="H32" s="55"/>
    </row>
    <row r="33" spans="1:8" s="9" customFormat="1" ht="83.25" customHeight="1" x14ac:dyDescent="0.25">
      <c r="A33" s="11" t="s">
        <v>74</v>
      </c>
      <c r="B33" s="29"/>
      <c r="C33" s="29">
        <f>1884.2-354.2</f>
        <v>1530</v>
      </c>
      <c r="D33" s="29"/>
      <c r="E33" s="29"/>
      <c r="F33" s="29"/>
      <c r="G33" s="52"/>
      <c r="H33" s="66">
        <v>489</v>
      </c>
    </row>
    <row r="34" spans="1:8" s="9" customFormat="1" ht="83.25" customHeight="1" x14ac:dyDescent="0.25">
      <c r="A34" s="11" t="s">
        <v>57</v>
      </c>
      <c r="B34" s="29"/>
      <c r="C34" s="29"/>
      <c r="D34" s="29">
        <v>2178</v>
      </c>
      <c r="E34" s="29">
        <v>22</v>
      </c>
      <c r="F34" s="29"/>
      <c r="G34" s="52"/>
      <c r="H34" s="55"/>
    </row>
    <row r="35" spans="1:8" s="10" customFormat="1" ht="56.25" hidden="1" x14ac:dyDescent="0.25">
      <c r="A35" s="11" t="s">
        <v>9</v>
      </c>
      <c r="B35" s="12"/>
      <c r="C35" s="12"/>
      <c r="D35" s="12"/>
      <c r="E35" s="12"/>
      <c r="F35" s="12"/>
      <c r="G35" s="50"/>
      <c r="H35" s="56"/>
    </row>
    <row r="36" spans="1:8" s="10" customFormat="1" ht="90.75" customHeight="1" x14ac:dyDescent="0.25">
      <c r="A36" s="11" t="s">
        <v>10</v>
      </c>
      <c r="B36" s="12"/>
      <c r="C36" s="12">
        <v>2.1</v>
      </c>
      <c r="D36" s="12"/>
      <c r="E36" s="12">
        <v>2.1</v>
      </c>
      <c r="F36" s="12"/>
      <c r="G36" s="50">
        <v>2.1</v>
      </c>
      <c r="H36" s="56"/>
    </row>
    <row r="37" spans="1:8" s="10" customFormat="1" ht="19.5" thickBot="1" x14ac:dyDescent="0.3">
      <c r="A37" s="13"/>
      <c r="B37" s="14"/>
      <c r="C37" s="14"/>
      <c r="D37" s="14"/>
      <c r="E37" s="14"/>
      <c r="F37" s="14"/>
      <c r="G37" s="51"/>
      <c r="H37" s="56"/>
    </row>
    <row r="38" spans="1:8" s="10" customFormat="1" ht="19.5" thickBot="1" x14ac:dyDescent="0.3">
      <c r="A38" s="15"/>
      <c r="B38" s="16"/>
      <c r="C38" s="16"/>
      <c r="D38" s="16"/>
      <c r="E38" s="16"/>
      <c r="F38" s="16"/>
      <c r="G38" s="16"/>
      <c r="H38" s="56"/>
    </row>
    <row r="39" spans="1:8" s="6" customFormat="1" ht="45" customHeight="1" x14ac:dyDescent="0.25">
      <c r="A39" s="4" t="s">
        <v>14</v>
      </c>
      <c r="B39" s="5">
        <f t="shared" ref="B39:G39" si="4">SUM(B40:B47)</f>
        <v>0</v>
      </c>
      <c r="C39" s="5">
        <f t="shared" si="4"/>
        <v>6412.7</v>
      </c>
      <c r="D39" s="5">
        <f t="shared" si="4"/>
        <v>7128</v>
      </c>
      <c r="E39" s="5">
        <f t="shared" si="4"/>
        <v>5367.3</v>
      </c>
      <c r="F39" s="5">
        <f t="shared" si="4"/>
        <v>17173.099999999999</v>
      </c>
      <c r="G39" s="48">
        <f t="shared" si="4"/>
        <v>5468.9000000000005</v>
      </c>
      <c r="H39" s="54"/>
    </row>
    <row r="40" spans="1:8" s="9" customFormat="1" ht="69" customHeight="1" x14ac:dyDescent="0.25">
      <c r="A40" s="7" t="s">
        <v>8</v>
      </c>
      <c r="B40" s="8"/>
      <c r="C40" s="8">
        <v>1858.7</v>
      </c>
      <c r="D40" s="8"/>
      <c r="E40" s="8">
        <v>5235.3</v>
      </c>
      <c r="F40" s="8"/>
      <c r="G40" s="49">
        <v>5235.3</v>
      </c>
      <c r="H40" s="55"/>
    </row>
    <row r="41" spans="1:8" s="9" customFormat="1" ht="83.25" customHeight="1" x14ac:dyDescent="0.25">
      <c r="A41" s="41" t="s">
        <v>32</v>
      </c>
      <c r="B41" s="8"/>
      <c r="C41" s="8">
        <f>4494.3-0.3</f>
        <v>4494</v>
      </c>
      <c r="D41" s="8"/>
      <c r="E41" s="8"/>
      <c r="F41" s="8"/>
      <c r="G41" s="49"/>
      <c r="H41" s="55">
        <v>410</v>
      </c>
    </row>
    <row r="42" spans="1:8" s="9" customFormat="1" ht="84.75" customHeight="1" x14ac:dyDescent="0.25">
      <c r="A42" s="39" t="s">
        <v>43</v>
      </c>
      <c r="B42" s="8"/>
      <c r="C42" s="8"/>
      <c r="D42" s="8"/>
      <c r="E42" s="8"/>
      <c r="F42" s="8">
        <v>10618.6</v>
      </c>
      <c r="G42" s="49">
        <v>107.3</v>
      </c>
      <c r="H42" s="55"/>
    </row>
    <row r="43" spans="1:8" s="9" customFormat="1" ht="99" customHeight="1" x14ac:dyDescent="0.25">
      <c r="A43" s="39" t="s">
        <v>44</v>
      </c>
      <c r="B43" s="8"/>
      <c r="C43" s="8"/>
      <c r="D43" s="8"/>
      <c r="E43" s="8"/>
      <c r="F43" s="8">
        <v>6554.5</v>
      </c>
      <c r="G43" s="49">
        <v>66.3</v>
      </c>
      <c r="H43" s="55"/>
    </row>
    <row r="44" spans="1:8" s="9" customFormat="1" ht="69" customHeight="1" x14ac:dyDescent="0.25">
      <c r="A44" s="40" t="s">
        <v>54</v>
      </c>
      <c r="B44" s="29"/>
      <c r="C44" s="29"/>
      <c r="D44" s="29">
        <v>7128</v>
      </c>
      <c r="E44" s="29">
        <v>72</v>
      </c>
      <c r="F44" s="29"/>
      <c r="G44" s="52"/>
      <c r="H44" s="55"/>
    </row>
    <row r="45" spans="1:8" s="10" customFormat="1" ht="69" hidden="1" customHeight="1" x14ac:dyDescent="0.25">
      <c r="A45" s="11" t="s">
        <v>9</v>
      </c>
      <c r="B45" s="12"/>
      <c r="C45" s="12"/>
      <c r="D45" s="12"/>
      <c r="E45" s="12"/>
      <c r="F45" s="12"/>
      <c r="G45" s="50"/>
      <c r="H45" s="56"/>
    </row>
    <row r="46" spans="1:8" s="10" customFormat="1" ht="90.75" customHeight="1" x14ac:dyDescent="0.25">
      <c r="A46" s="11" t="s">
        <v>10</v>
      </c>
      <c r="B46" s="12"/>
      <c r="C46" s="12">
        <v>60</v>
      </c>
      <c r="D46" s="12"/>
      <c r="E46" s="12">
        <v>60</v>
      </c>
      <c r="F46" s="12"/>
      <c r="G46" s="50">
        <v>60</v>
      </c>
      <c r="H46" s="56"/>
    </row>
    <row r="47" spans="1:8" s="10" customFormat="1" ht="19.5" thickBot="1" x14ac:dyDescent="0.3">
      <c r="A47" s="13"/>
      <c r="B47" s="14"/>
      <c r="C47" s="14"/>
      <c r="D47" s="14"/>
      <c r="E47" s="14"/>
      <c r="F47" s="14"/>
      <c r="G47" s="51"/>
      <c r="H47" s="56"/>
    </row>
    <row r="48" spans="1:8" s="10" customFormat="1" ht="19.5" thickBot="1" x14ac:dyDescent="0.3">
      <c r="A48" s="15"/>
      <c r="B48" s="16"/>
      <c r="C48" s="16"/>
      <c r="D48" s="16"/>
      <c r="E48" s="16"/>
      <c r="F48" s="16"/>
      <c r="G48" s="16"/>
      <c r="H48" s="56"/>
    </row>
    <row r="49" spans="1:8" s="6" customFormat="1" ht="45" customHeight="1" x14ac:dyDescent="0.25">
      <c r="A49" s="4" t="s">
        <v>15</v>
      </c>
      <c r="B49" s="5">
        <f t="shared" ref="B49:G49" si="5">SUM(B50:B54)</f>
        <v>0</v>
      </c>
      <c r="C49" s="5">
        <f t="shared" si="5"/>
        <v>4431</v>
      </c>
      <c r="D49" s="5">
        <f t="shared" si="5"/>
        <v>0</v>
      </c>
      <c r="E49" s="5">
        <f t="shared" si="5"/>
        <v>7082.7</v>
      </c>
      <c r="F49" s="5">
        <f t="shared" si="5"/>
        <v>7207.8</v>
      </c>
      <c r="G49" s="48">
        <f t="shared" si="5"/>
        <v>7155.5999999999995</v>
      </c>
      <c r="H49" s="54"/>
    </row>
    <row r="50" spans="1:8" s="9" customFormat="1" ht="69" customHeight="1" x14ac:dyDescent="0.25">
      <c r="A50" s="7" t="s">
        <v>8</v>
      </c>
      <c r="B50" s="8"/>
      <c r="C50" s="8">
        <v>4400</v>
      </c>
      <c r="D50" s="8"/>
      <c r="E50" s="8">
        <v>7051.7</v>
      </c>
      <c r="F50" s="8"/>
      <c r="G50" s="49">
        <v>7051.7</v>
      </c>
      <c r="H50" s="55"/>
    </row>
    <row r="51" spans="1:8" s="9" customFormat="1" ht="69" customHeight="1" x14ac:dyDescent="0.25">
      <c r="A51" s="11" t="s">
        <v>46</v>
      </c>
      <c r="B51" s="29"/>
      <c r="C51" s="29"/>
      <c r="D51" s="29"/>
      <c r="E51" s="29"/>
      <c r="F51" s="29">
        <v>7207.8</v>
      </c>
      <c r="G51" s="52">
        <v>72.900000000000006</v>
      </c>
      <c r="H51" s="66"/>
    </row>
    <row r="52" spans="1:8" s="10" customFormat="1" ht="69" hidden="1" customHeight="1" x14ac:dyDescent="0.25">
      <c r="A52" s="11" t="s">
        <v>9</v>
      </c>
      <c r="B52" s="12"/>
      <c r="C52" s="12"/>
      <c r="D52" s="12"/>
      <c r="E52" s="12"/>
      <c r="F52" s="12"/>
      <c r="G52" s="50"/>
      <c r="H52" s="56"/>
    </row>
    <row r="53" spans="1:8" s="10" customFormat="1" ht="90.75" customHeight="1" x14ac:dyDescent="0.25">
      <c r="A53" s="11" t="s">
        <v>10</v>
      </c>
      <c r="B53" s="12"/>
      <c r="C53" s="12">
        <v>31</v>
      </c>
      <c r="D53" s="12"/>
      <c r="E53" s="12">
        <v>31</v>
      </c>
      <c r="F53" s="12"/>
      <c r="G53" s="50">
        <v>31</v>
      </c>
      <c r="H53" s="56"/>
    </row>
    <row r="54" spans="1:8" s="10" customFormat="1" ht="19.5" thickBot="1" x14ac:dyDescent="0.3">
      <c r="A54" s="13"/>
      <c r="B54" s="14"/>
      <c r="C54" s="14"/>
      <c r="D54" s="14"/>
      <c r="E54" s="14"/>
      <c r="F54" s="14"/>
      <c r="G54" s="51"/>
      <c r="H54" s="56"/>
    </row>
    <row r="55" spans="1:8" s="10" customFormat="1" ht="19.5" thickBot="1" x14ac:dyDescent="0.3">
      <c r="A55" s="15"/>
      <c r="B55" s="16"/>
      <c r="C55" s="16"/>
      <c r="D55" s="16"/>
      <c r="E55" s="16"/>
      <c r="F55" s="16"/>
      <c r="G55" s="16"/>
      <c r="H55" s="56"/>
    </row>
    <row r="56" spans="1:8" s="6" customFormat="1" ht="45" customHeight="1" x14ac:dyDescent="0.25">
      <c r="A56" s="4" t="s">
        <v>16</v>
      </c>
      <c r="B56" s="5">
        <f t="shared" ref="B56:G56" si="6">SUM(B57:B62)</f>
        <v>0</v>
      </c>
      <c r="C56" s="5">
        <f t="shared" si="6"/>
        <v>5590.5</v>
      </c>
      <c r="D56" s="5">
        <f t="shared" si="6"/>
        <v>3465</v>
      </c>
      <c r="E56" s="5">
        <f t="shared" si="6"/>
        <v>2885.1</v>
      </c>
      <c r="F56" s="5">
        <f t="shared" si="6"/>
        <v>0</v>
      </c>
      <c r="G56" s="48">
        <f t="shared" si="6"/>
        <v>2850.1</v>
      </c>
      <c r="H56" s="54"/>
    </row>
    <row r="57" spans="1:8" s="9" customFormat="1" ht="69" customHeight="1" x14ac:dyDescent="0.25">
      <c r="A57" s="7" t="s">
        <v>8</v>
      </c>
      <c r="B57" s="8"/>
      <c r="C57" s="8">
        <v>3168.9</v>
      </c>
      <c r="D57" s="8"/>
      <c r="E57" s="8">
        <v>2846.6</v>
      </c>
      <c r="F57" s="8"/>
      <c r="G57" s="49">
        <v>2846.6</v>
      </c>
      <c r="H57" s="55"/>
    </row>
    <row r="58" spans="1:8" s="9" customFormat="1" ht="86.25" customHeight="1" x14ac:dyDescent="0.25">
      <c r="A58" s="11" t="s">
        <v>33</v>
      </c>
      <c r="B58" s="29"/>
      <c r="C58" s="29">
        <f>2586.1-168</f>
        <v>2418.1</v>
      </c>
      <c r="D58" s="29"/>
      <c r="E58" s="29"/>
      <c r="F58" s="29"/>
      <c r="G58" s="52"/>
      <c r="H58" s="66">
        <v>300</v>
      </c>
    </row>
    <row r="59" spans="1:8" s="9" customFormat="1" ht="75" customHeight="1" x14ac:dyDescent="0.25">
      <c r="A59" s="40" t="s">
        <v>56</v>
      </c>
      <c r="B59" s="29"/>
      <c r="C59" s="29"/>
      <c r="D59" s="29">
        <v>3465</v>
      </c>
      <c r="E59" s="29">
        <v>35</v>
      </c>
      <c r="F59" s="29"/>
      <c r="G59" s="52"/>
      <c r="H59" s="55"/>
    </row>
    <row r="60" spans="1:8" s="10" customFormat="1" ht="69" hidden="1" customHeight="1" x14ac:dyDescent="0.25">
      <c r="A60" s="11" t="s">
        <v>9</v>
      </c>
      <c r="B60" s="12"/>
      <c r="C60" s="12"/>
      <c r="D60" s="12"/>
      <c r="E60" s="12"/>
      <c r="F60" s="12"/>
      <c r="G60" s="50"/>
      <c r="H60" s="56"/>
    </row>
    <row r="61" spans="1:8" s="10" customFormat="1" ht="90.75" customHeight="1" x14ac:dyDescent="0.25">
      <c r="A61" s="11" t="s">
        <v>10</v>
      </c>
      <c r="B61" s="12"/>
      <c r="C61" s="12">
        <v>3.5</v>
      </c>
      <c r="D61" s="12"/>
      <c r="E61" s="12">
        <v>3.5</v>
      </c>
      <c r="F61" s="12"/>
      <c r="G61" s="50">
        <v>3.5</v>
      </c>
      <c r="H61" s="56"/>
    </row>
    <row r="62" spans="1:8" s="10" customFormat="1" ht="19.5" thickBot="1" x14ac:dyDescent="0.3">
      <c r="A62" s="13"/>
      <c r="B62" s="14"/>
      <c r="C62" s="14"/>
      <c r="D62" s="14"/>
      <c r="E62" s="14"/>
      <c r="F62" s="14"/>
      <c r="G62" s="51"/>
      <c r="H62" s="56"/>
    </row>
    <row r="63" spans="1:8" s="10" customFormat="1" ht="19.5" thickBot="1" x14ac:dyDescent="0.3">
      <c r="A63" s="15"/>
      <c r="B63" s="16"/>
      <c r="C63" s="16"/>
      <c r="D63" s="16"/>
      <c r="E63" s="16"/>
      <c r="F63" s="16"/>
      <c r="G63" s="16"/>
      <c r="H63" s="56"/>
    </row>
    <row r="64" spans="1:8" s="6" customFormat="1" ht="45" customHeight="1" x14ac:dyDescent="0.25">
      <c r="A64" s="4" t="s">
        <v>17</v>
      </c>
      <c r="B64" s="5">
        <f t="shared" ref="B64:G64" si="7">SUM(B65:B69)</f>
        <v>0</v>
      </c>
      <c r="C64" s="5">
        <f t="shared" si="7"/>
        <v>4015</v>
      </c>
      <c r="D64" s="5">
        <f t="shared" si="7"/>
        <v>0</v>
      </c>
      <c r="E64" s="5">
        <f t="shared" si="7"/>
        <v>6708</v>
      </c>
      <c r="F64" s="5">
        <f t="shared" si="7"/>
        <v>27820.400000000001</v>
      </c>
      <c r="G64" s="48">
        <f t="shared" si="7"/>
        <v>6989.1</v>
      </c>
      <c r="H64" s="54"/>
    </row>
    <row r="65" spans="1:8" s="9" customFormat="1" ht="69" customHeight="1" x14ac:dyDescent="0.25">
      <c r="A65" s="7" t="s">
        <v>8</v>
      </c>
      <c r="B65" s="8"/>
      <c r="C65" s="8">
        <v>4000</v>
      </c>
      <c r="D65" s="8"/>
      <c r="E65" s="8">
        <v>6693</v>
      </c>
      <c r="F65" s="8"/>
      <c r="G65" s="49">
        <v>6693</v>
      </c>
      <c r="H65" s="55"/>
    </row>
    <row r="66" spans="1:8" s="9" customFormat="1" ht="69" customHeight="1" x14ac:dyDescent="0.25">
      <c r="A66" s="11" t="s">
        <v>45</v>
      </c>
      <c r="B66" s="29"/>
      <c r="C66" s="29"/>
      <c r="D66" s="29"/>
      <c r="E66" s="29"/>
      <c r="F66" s="29">
        <v>27820.400000000001</v>
      </c>
      <c r="G66" s="52">
        <v>281.10000000000002</v>
      </c>
      <c r="H66" s="55"/>
    </row>
    <row r="67" spans="1:8" s="10" customFormat="1" ht="69" hidden="1" customHeight="1" x14ac:dyDescent="0.25">
      <c r="A67" s="11" t="s">
        <v>9</v>
      </c>
      <c r="B67" s="12"/>
      <c r="C67" s="12"/>
      <c r="D67" s="12"/>
      <c r="E67" s="12"/>
      <c r="F67" s="12"/>
      <c r="G67" s="50"/>
      <c r="H67" s="56"/>
    </row>
    <row r="68" spans="1:8" s="10" customFormat="1" ht="90.75" customHeight="1" x14ac:dyDescent="0.25">
      <c r="A68" s="11" t="s">
        <v>10</v>
      </c>
      <c r="B68" s="12"/>
      <c r="C68" s="12">
        <v>15</v>
      </c>
      <c r="D68" s="12"/>
      <c r="E68" s="12">
        <v>15</v>
      </c>
      <c r="F68" s="12"/>
      <c r="G68" s="50">
        <v>15</v>
      </c>
      <c r="H68" s="56"/>
    </row>
    <row r="69" spans="1:8" s="10" customFormat="1" ht="19.5" thickBot="1" x14ac:dyDescent="0.3">
      <c r="A69" s="13"/>
      <c r="B69" s="14"/>
      <c r="C69" s="14"/>
      <c r="D69" s="14"/>
      <c r="E69" s="14"/>
      <c r="F69" s="14"/>
      <c r="G69" s="51"/>
      <c r="H69" s="56"/>
    </row>
    <row r="70" spans="1:8" s="10" customFormat="1" ht="19.5" thickBot="1" x14ac:dyDescent="0.3">
      <c r="A70" s="15"/>
      <c r="B70" s="16"/>
      <c r="C70" s="16"/>
      <c r="D70" s="16"/>
      <c r="E70" s="16"/>
      <c r="F70" s="16"/>
      <c r="G70" s="16"/>
      <c r="H70" s="56"/>
    </row>
    <row r="71" spans="1:8" s="6" customFormat="1" ht="45" customHeight="1" x14ac:dyDescent="0.25">
      <c r="A71" s="4" t="s">
        <v>18</v>
      </c>
      <c r="B71" s="5">
        <f t="shared" ref="B71:G71" si="8">SUM(B72:B76)</f>
        <v>0</v>
      </c>
      <c r="C71" s="5">
        <f t="shared" si="8"/>
        <v>3196.4</v>
      </c>
      <c r="D71" s="5">
        <f t="shared" si="8"/>
        <v>0</v>
      </c>
      <c r="E71" s="5">
        <f t="shared" si="8"/>
        <v>7506.9</v>
      </c>
      <c r="F71" s="5">
        <f t="shared" si="8"/>
        <v>17332.099999999999</v>
      </c>
      <c r="G71" s="48">
        <f t="shared" si="8"/>
        <v>7682</v>
      </c>
      <c r="H71" s="54"/>
    </row>
    <row r="72" spans="1:8" s="9" customFormat="1" ht="69" customHeight="1" x14ac:dyDescent="0.25">
      <c r="A72" s="7" t="s">
        <v>8</v>
      </c>
      <c r="B72" s="8"/>
      <c r="C72" s="8">
        <v>3130.4</v>
      </c>
      <c r="D72" s="8"/>
      <c r="E72" s="8">
        <v>7440.9</v>
      </c>
      <c r="F72" s="8"/>
      <c r="G72" s="49">
        <v>7440.9</v>
      </c>
      <c r="H72" s="55"/>
    </row>
    <row r="73" spans="1:8" s="9" customFormat="1" ht="84" customHeight="1" x14ac:dyDescent="0.25">
      <c r="A73" s="11" t="s">
        <v>66</v>
      </c>
      <c r="B73" s="29"/>
      <c r="C73" s="29"/>
      <c r="D73" s="29"/>
      <c r="E73" s="29"/>
      <c r="F73" s="29">
        <v>17332.099999999999</v>
      </c>
      <c r="G73" s="52">
        <v>175.1</v>
      </c>
      <c r="H73" s="55"/>
    </row>
    <row r="74" spans="1:8" s="10" customFormat="1" ht="69" hidden="1" customHeight="1" x14ac:dyDescent="0.25">
      <c r="A74" s="11" t="s">
        <v>9</v>
      </c>
      <c r="B74" s="12"/>
      <c r="C74" s="12"/>
      <c r="D74" s="12"/>
      <c r="E74" s="12"/>
      <c r="F74" s="12"/>
      <c r="G74" s="50"/>
      <c r="H74" s="56"/>
    </row>
    <row r="75" spans="1:8" s="10" customFormat="1" ht="90.75" customHeight="1" x14ac:dyDescent="0.25">
      <c r="A75" s="11" t="s">
        <v>10</v>
      </c>
      <c r="B75" s="12"/>
      <c r="C75" s="12">
        <v>66</v>
      </c>
      <c r="D75" s="12"/>
      <c r="E75" s="12">
        <v>66</v>
      </c>
      <c r="F75" s="12"/>
      <c r="G75" s="50">
        <v>66</v>
      </c>
      <c r="H75" s="56"/>
    </row>
    <row r="76" spans="1:8" s="10" customFormat="1" ht="19.5" thickBot="1" x14ac:dyDescent="0.3">
      <c r="A76" s="13"/>
      <c r="B76" s="14"/>
      <c r="C76" s="14"/>
      <c r="D76" s="14"/>
      <c r="E76" s="14"/>
      <c r="F76" s="14"/>
      <c r="G76" s="51"/>
      <c r="H76" s="56"/>
    </row>
    <row r="77" spans="1:8" s="10" customFormat="1" ht="19.5" thickBot="1" x14ac:dyDescent="0.3">
      <c r="A77" s="15"/>
      <c r="B77" s="16"/>
      <c r="C77" s="16"/>
      <c r="D77" s="16"/>
      <c r="E77" s="16"/>
      <c r="F77" s="16"/>
      <c r="G77" s="16"/>
      <c r="H77" s="56"/>
    </row>
    <row r="78" spans="1:8" s="6" customFormat="1" ht="45" customHeight="1" x14ac:dyDescent="0.25">
      <c r="A78" s="4" t="s">
        <v>19</v>
      </c>
      <c r="B78" s="5">
        <f t="shared" ref="B78:G78" si="9">SUM(B79:B84)</f>
        <v>0</v>
      </c>
      <c r="C78" s="5">
        <f t="shared" si="9"/>
        <v>3686.6</v>
      </c>
      <c r="D78" s="5">
        <f t="shared" si="9"/>
        <v>5544</v>
      </c>
      <c r="E78" s="5">
        <f t="shared" si="9"/>
        <v>4059.2</v>
      </c>
      <c r="F78" s="5">
        <f t="shared" si="9"/>
        <v>4065.9</v>
      </c>
      <c r="G78" s="48">
        <f t="shared" si="9"/>
        <v>4044.2999999999997</v>
      </c>
      <c r="H78" s="54"/>
    </row>
    <row r="79" spans="1:8" s="9" customFormat="1" ht="69" customHeight="1" x14ac:dyDescent="0.25">
      <c r="A79" s="7" t="s">
        <v>8</v>
      </c>
      <c r="B79" s="8"/>
      <c r="C79" s="8">
        <v>3682.5</v>
      </c>
      <c r="D79" s="8"/>
      <c r="E79" s="8">
        <v>3999.1</v>
      </c>
      <c r="F79" s="8"/>
      <c r="G79" s="49">
        <v>3999.1</v>
      </c>
      <c r="H79" s="55"/>
    </row>
    <row r="80" spans="1:8" s="9" customFormat="1" ht="69" customHeight="1" x14ac:dyDescent="0.25">
      <c r="A80" s="7" t="s">
        <v>50</v>
      </c>
      <c r="B80" s="8"/>
      <c r="C80" s="44"/>
      <c r="D80" s="44"/>
      <c r="E80" s="44"/>
      <c r="F80" s="8">
        <v>4065.9</v>
      </c>
      <c r="G80" s="49">
        <v>41.1</v>
      </c>
      <c r="H80" s="55"/>
    </row>
    <row r="81" spans="1:8" s="9" customFormat="1" ht="69" customHeight="1" x14ac:dyDescent="0.25">
      <c r="A81" s="11" t="s">
        <v>53</v>
      </c>
      <c r="B81" s="29"/>
      <c r="C81" s="45"/>
      <c r="D81" s="46">
        <v>5544</v>
      </c>
      <c r="E81" s="46">
        <v>56</v>
      </c>
      <c r="F81" s="29"/>
      <c r="G81" s="52"/>
      <c r="H81" s="55"/>
    </row>
    <row r="82" spans="1:8" s="10" customFormat="1" ht="69" hidden="1" customHeight="1" x14ac:dyDescent="0.25">
      <c r="A82" s="11" t="s">
        <v>9</v>
      </c>
      <c r="B82" s="12"/>
      <c r="C82" s="12"/>
      <c r="D82" s="12"/>
      <c r="E82" s="12"/>
      <c r="F82" s="12"/>
      <c r="G82" s="50"/>
      <c r="H82" s="56"/>
    </row>
    <row r="83" spans="1:8" s="10" customFormat="1" ht="90.75" customHeight="1" x14ac:dyDescent="0.25">
      <c r="A83" s="11" t="s">
        <v>10</v>
      </c>
      <c r="B83" s="12"/>
      <c r="C83" s="12">
        <v>4.0999999999999996</v>
      </c>
      <c r="D83" s="12"/>
      <c r="E83" s="12">
        <v>4.0999999999999996</v>
      </c>
      <c r="F83" s="12"/>
      <c r="G83" s="50">
        <v>4.0999999999999996</v>
      </c>
      <c r="H83" s="56"/>
    </row>
    <row r="84" spans="1:8" s="10" customFormat="1" ht="19.5" thickBot="1" x14ac:dyDescent="0.3">
      <c r="A84" s="13"/>
      <c r="B84" s="14"/>
      <c r="C84" s="14"/>
      <c r="D84" s="14"/>
      <c r="E84" s="14"/>
      <c r="F84" s="14"/>
      <c r="G84" s="51"/>
      <c r="H84" s="56"/>
    </row>
    <row r="85" spans="1:8" s="10" customFormat="1" ht="19.5" thickBot="1" x14ac:dyDescent="0.3">
      <c r="A85" s="15"/>
      <c r="B85" s="16"/>
      <c r="C85" s="16"/>
      <c r="D85" s="16"/>
      <c r="E85" s="16"/>
      <c r="F85" s="16"/>
      <c r="G85" s="16"/>
      <c r="H85" s="56"/>
    </row>
    <row r="86" spans="1:8" s="6" customFormat="1" ht="45" customHeight="1" x14ac:dyDescent="0.25">
      <c r="A86" s="4" t="s">
        <v>20</v>
      </c>
      <c r="B86" s="5">
        <f t="shared" ref="B86:G86" si="10">SUM(B87:B93)</f>
        <v>0</v>
      </c>
      <c r="C86" s="5">
        <f t="shared" si="10"/>
        <v>11379.7</v>
      </c>
      <c r="D86" s="5">
        <f t="shared" si="10"/>
        <v>0</v>
      </c>
      <c r="E86" s="5">
        <f t="shared" si="10"/>
        <v>2940.5</v>
      </c>
      <c r="F86" s="5">
        <f t="shared" si="10"/>
        <v>7388.2</v>
      </c>
      <c r="G86" s="48">
        <f t="shared" si="10"/>
        <v>3015.2</v>
      </c>
      <c r="H86" s="54"/>
    </row>
    <row r="87" spans="1:8" s="9" customFormat="1" ht="69" customHeight="1" x14ac:dyDescent="0.25">
      <c r="A87" s="7" t="s">
        <v>8</v>
      </c>
      <c r="B87" s="8"/>
      <c r="C87" s="8">
        <f>2965.9+1443.4</f>
        <v>4409.3</v>
      </c>
      <c r="D87" s="8"/>
      <c r="E87" s="8">
        <v>2884.7</v>
      </c>
      <c r="F87" s="8"/>
      <c r="G87" s="49">
        <f>2884.7</f>
        <v>2884.7</v>
      </c>
      <c r="H87" s="55"/>
    </row>
    <row r="88" spans="1:8" s="9" customFormat="1" ht="91.5" customHeight="1" x14ac:dyDescent="0.25">
      <c r="A88" s="11" t="s">
        <v>75</v>
      </c>
      <c r="B88" s="29"/>
      <c r="C88" s="29">
        <v>6914.6</v>
      </c>
      <c r="D88" s="29"/>
      <c r="E88" s="29"/>
      <c r="F88" s="29"/>
      <c r="G88" s="52"/>
      <c r="H88" s="66">
        <v>850</v>
      </c>
    </row>
    <row r="89" spans="1:8" s="9" customFormat="1" ht="69" customHeight="1" x14ac:dyDescent="0.25">
      <c r="A89" s="11" t="s">
        <v>51</v>
      </c>
      <c r="B89" s="29"/>
      <c r="C89" s="29"/>
      <c r="D89" s="29"/>
      <c r="E89" s="29"/>
      <c r="F89" s="29">
        <v>7388.2</v>
      </c>
      <c r="G89" s="52">
        <v>74.7</v>
      </c>
      <c r="H89" s="55"/>
    </row>
    <row r="90" spans="1:8" s="10" customFormat="1" ht="69" hidden="1" customHeight="1" x14ac:dyDescent="0.25">
      <c r="A90" s="11" t="s">
        <v>9</v>
      </c>
      <c r="B90" s="12"/>
      <c r="C90" s="12"/>
      <c r="D90" s="12"/>
      <c r="E90" s="12"/>
      <c r="F90" s="12"/>
      <c r="G90" s="50"/>
      <c r="H90" s="56"/>
    </row>
    <row r="91" spans="1:8" s="10" customFormat="1" ht="90.75" customHeight="1" x14ac:dyDescent="0.25">
      <c r="A91" s="11" t="s">
        <v>10</v>
      </c>
      <c r="B91" s="12"/>
      <c r="C91" s="12">
        <v>55.8</v>
      </c>
      <c r="D91" s="12"/>
      <c r="E91" s="12">
        <v>55.8</v>
      </c>
      <c r="F91" s="12"/>
      <c r="G91" s="50">
        <v>55.8</v>
      </c>
      <c r="H91" s="56"/>
    </row>
    <row r="92" spans="1:8" s="10" customFormat="1" ht="69.75" customHeight="1" x14ac:dyDescent="0.25">
      <c r="A92" s="11" t="s">
        <v>21</v>
      </c>
      <c r="B92" s="12"/>
      <c r="C92" s="12">
        <v>0</v>
      </c>
      <c r="D92" s="12"/>
      <c r="E92" s="12"/>
      <c r="F92" s="12"/>
      <c r="G92" s="50"/>
      <c r="H92" s="67">
        <v>4810</v>
      </c>
    </row>
    <row r="93" spans="1:8" s="10" customFormat="1" ht="19.5" thickBot="1" x14ac:dyDescent="0.3">
      <c r="A93" s="17"/>
      <c r="B93" s="14"/>
      <c r="C93" s="14"/>
      <c r="D93" s="14"/>
      <c r="E93" s="14"/>
      <c r="F93" s="14"/>
      <c r="G93" s="51"/>
      <c r="H93" s="56"/>
    </row>
    <row r="94" spans="1:8" s="10" customFormat="1" ht="19.5" thickBot="1" x14ac:dyDescent="0.3">
      <c r="A94" s="18"/>
      <c r="B94" s="16"/>
      <c r="C94" s="16"/>
      <c r="D94" s="16"/>
      <c r="E94" s="16"/>
      <c r="F94" s="16"/>
      <c r="G94" s="16"/>
      <c r="H94" s="56"/>
    </row>
    <row r="95" spans="1:8" s="20" customFormat="1" ht="21" customHeight="1" thickBot="1" x14ac:dyDescent="0.3">
      <c r="A95" s="19" t="s">
        <v>22</v>
      </c>
      <c r="B95" s="3">
        <f t="shared" ref="B95:G95" si="11">SUM(B10,B17,B25,B31,B39,B49,B56,B64,B71,B78,B86)</f>
        <v>0</v>
      </c>
      <c r="C95" s="3">
        <f t="shared" si="11"/>
        <v>57148.7</v>
      </c>
      <c r="D95" s="3">
        <f t="shared" si="11"/>
        <v>27423</v>
      </c>
      <c r="E95" s="3">
        <f t="shared" si="11"/>
        <v>57979.299999999996</v>
      </c>
      <c r="F95" s="3">
        <f t="shared" si="11"/>
        <v>80987.499999999985</v>
      </c>
      <c r="G95" s="47">
        <f t="shared" si="11"/>
        <v>58520.800000000003</v>
      </c>
      <c r="H95" s="57"/>
    </row>
    <row r="96" spans="1:8" s="10" customFormat="1" x14ac:dyDescent="0.25">
      <c r="A96" s="18"/>
      <c r="B96" s="16"/>
      <c r="C96" s="16"/>
      <c r="D96" s="16"/>
      <c r="E96" s="16"/>
      <c r="F96" s="16"/>
      <c r="G96" s="16"/>
    </row>
    <row r="97" spans="1:8" s="21" customFormat="1" ht="21" customHeight="1" x14ac:dyDescent="0.25">
      <c r="B97" s="22"/>
      <c r="C97" s="22"/>
      <c r="D97" s="22"/>
      <c r="E97" s="22"/>
      <c r="F97" s="22"/>
      <c r="G97" s="22"/>
    </row>
    <row r="98" spans="1:8" s="25" customFormat="1" ht="21" customHeight="1" x14ac:dyDescent="0.25">
      <c r="C98" s="26"/>
      <c r="E98" s="26"/>
      <c r="G98" s="26"/>
    </row>
    <row r="99" spans="1:8" s="24" customFormat="1" ht="65.25" customHeight="1" x14ac:dyDescent="0.3">
      <c r="A99" s="72" t="s">
        <v>23</v>
      </c>
      <c r="B99" s="72"/>
      <c r="C99" s="72"/>
      <c r="D99" s="23"/>
      <c r="E99" s="73" t="s">
        <v>24</v>
      </c>
      <c r="F99" s="73"/>
      <c r="G99" s="73"/>
    </row>
    <row r="100" spans="1:8" s="25" customFormat="1" ht="21" customHeight="1" x14ac:dyDescent="0.25">
      <c r="C100" s="26"/>
      <c r="E100" s="26"/>
      <c r="G100" s="26"/>
    </row>
    <row r="101" spans="1:8" s="25" customFormat="1" ht="21" customHeight="1" x14ac:dyDescent="0.25">
      <c r="C101" s="26"/>
      <c r="E101" s="26"/>
      <c r="G101" s="26"/>
    </row>
    <row r="102" spans="1:8" s="25" customFormat="1" ht="21" customHeight="1" x14ac:dyDescent="0.25">
      <c r="C102" s="26"/>
      <c r="E102" s="26"/>
      <c r="G102" s="26"/>
    </row>
    <row r="103" spans="1:8" s="25" customFormat="1" ht="21" hidden="1" customHeight="1" x14ac:dyDescent="0.25">
      <c r="C103" s="26">
        <f>SUM(C14,C22,C28,C36,C46,C53,C61,C68,C75,C83,C91)</f>
        <v>265.5</v>
      </c>
      <c r="D103" s="26">
        <f>SUM(D14,D22,D28,D36,D46,D53,D61,D68,D75,D83,D91)</f>
        <v>0</v>
      </c>
      <c r="E103" s="26">
        <f>SUM(E14,E22,E28,E36,E46,E53,E61,E68,E75,E83,E91)</f>
        <v>265.5</v>
      </c>
      <c r="F103" s="26">
        <f>SUM(F14,F22,F28,F36,F46,F53,F61,F68,F75,F83,F91)</f>
        <v>0</v>
      </c>
      <c r="G103" s="26">
        <f>SUM(G14,G22,G28,G36,G46,G53,G61,G68,G75,G83,G91)</f>
        <v>265.5</v>
      </c>
    </row>
    <row r="104" spans="1:8" s="25" customFormat="1" ht="21" customHeight="1" x14ac:dyDescent="0.25">
      <c r="C104" s="26"/>
      <c r="D104" s="26"/>
      <c r="E104" s="26"/>
      <c r="F104" s="26"/>
      <c r="G104" s="26"/>
      <c r="H104" s="26">
        <f t="shared" ref="H104" si="12">H95</f>
        <v>0</v>
      </c>
    </row>
    <row r="105" spans="1:8" s="25" customFormat="1" ht="21" customHeight="1" x14ac:dyDescent="0.25">
      <c r="C105" s="26"/>
      <c r="E105" s="26"/>
      <c r="G105" s="26"/>
    </row>
    <row r="106" spans="1:8" s="25" customFormat="1" ht="21" customHeight="1" x14ac:dyDescent="0.25">
      <c r="C106" s="26"/>
      <c r="E106" s="26"/>
      <c r="G106" s="26"/>
    </row>
    <row r="107" spans="1:8" s="25" customFormat="1" ht="21" customHeight="1" x14ac:dyDescent="0.25">
      <c r="C107" s="26"/>
      <c r="E107" s="26"/>
      <c r="G107" s="26"/>
    </row>
    <row r="108" spans="1:8" s="25" customFormat="1" ht="21" customHeight="1" x14ac:dyDescent="0.25">
      <c r="C108" s="26"/>
      <c r="E108" s="26"/>
      <c r="G108" s="26"/>
    </row>
    <row r="109" spans="1:8" s="25" customFormat="1" ht="21" customHeight="1" x14ac:dyDescent="0.25">
      <c r="C109" s="26"/>
      <c r="E109" s="26"/>
      <c r="G109" s="26"/>
    </row>
    <row r="110" spans="1:8" s="25" customFormat="1" ht="21" customHeight="1" x14ac:dyDescent="0.25">
      <c r="C110" s="26"/>
      <c r="E110" s="26"/>
      <c r="G110" s="26"/>
    </row>
    <row r="111" spans="1:8" s="25" customFormat="1" ht="21" customHeight="1" x14ac:dyDescent="0.25">
      <c r="C111" s="26"/>
      <c r="E111" s="26"/>
      <c r="G111" s="26"/>
    </row>
    <row r="112" spans="1:8" s="25" customFormat="1" ht="21" customHeight="1" x14ac:dyDescent="0.25">
      <c r="C112" s="26"/>
      <c r="E112" s="26"/>
      <c r="G112" s="26"/>
    </row>
    <row r="113" spans="3:7" s="25" customFormat="1" x14ac:dyDescent="0.25">
      <c r="C113" s="26"/>
      <c r="E113" s="26"/>
      <c r="G113" s="26"/>
    </row>
    <row r="114" spans="3:7" s="25" customFormat="1" x14ac:dyDescent="0.25">
      <c r="C114" s="26"/>
      <c r="E114" s="26"/>
      <c r="G114" s="26"/>
    </row>
    <row r="115" spans="3:7" s="25" customFormat="1" x14ac:dyDescent="0.25">
      <c r="C115" s="26"/>
      <c r="E115" s="26"/>
      <c r="G115" s="26"/>
    </row>
    <row r="116" spans="3:7" s="25" customFormat="1" x14ac:dyDescent="0.25">
      <c r="C116" s="26"/>
      <c r="E116" s="26"/>
      <c r="G116" s="26"/>
    </row>
    <row r="117" spans="3:7" s="25" customFormat="1" x14ac:dyDescent="0.25">
      <c r="C117" s="26"/>
      <c r="E117" s="26"/>
      <c r="G117" s="26"/>
    </row>
    <row r="118" spans="3:7" s="25" customFormat="1" x14ac:dyDescent="0.25">
      <c r="C118" s="26"/>
      <c r="E118" s="26"/>
      <c r="G118" s="26"/>
    </row>
    <row r="119" spans="3:7" s="25" customFormat="1" x14ac:dyDescent="0.25">
      <c r="C119" s="26"/>
      <c r="E119" s="26"/>
      <c r="G119" s="26"/>
    </row>
    <row r="120" spans="3:7" s="25" customFormat="1" x14ac:dyDescent="0.25">
      <c r="C120" s="26"/>
      <c r="E120" s="26"/>
      <c r="G120" s="26"/>
    </row>
    <row r="121" spans="3:7" s="25" customFormat="1" x14ac:dyDescent="0.25">
      <c r="C121" s="26"/>
      <c r="E121" s="26"/>
      <c r="G121" s="26"/>
    </row>
    <row r="122" spans="3:7" s="25" customFormat="1" x14ac:dyDescent="0.25">
      <c r="C122" s="26"/>
      <c r="E122" s="26"/>
      <c r="G122" s="26"/>
    </row>
    <row r="123" spans="3:7" s="25" customFormat="1" x14ac:dyDescent="0.25">
      <c r="C123" s="26"/>
      <c r="E123" s="26"/>
      <c r="G123" s="26"/>
    </row>
    <row r="124" spans="3:7" s="25" customFormat="1" x14ac:dyDescent="0.25">
      <c r="C124" s="26"/>
      <c r="E124" s="26"/>
      <c r="G124" s="26"/>
    </row>
    <row r="125" spans="3:7" s="25" customFormat="1" x14ac:dyDescent="0.25">
      <c r="C125" s="26"/>
      <c r="E125" s="26"/>
      <c r="G125" s="26"/>
    </row>
    <row r="126" spans="3:7" s="25" customFormat="1" x14ac:dyDescent="0.25">
      <c r="C126" s="26"/>
      <c r="E126" s="26"/>
      <c r="G126" s="26"/>
    </row>
    <row r="127" spans="3:7" s="25" customFormat="1" x14ac:dyDescent="0.25">
      <c r="C127" s="26"/>
      <c r="E127" s="26"/>
      <c r="G127" s="26"/>
    </row>
    <row r="128" spans="3:7" s="25" customFormat="1" x14ac:dyDescent="0.25">
      <c r="C128" s="26"/>
      <c r="E128" s="26"/>
      <c r="G128" s="26"/>
    </row>
    <row r="129" spans="3:7" s="25" customFormat="1" x14ac:dyDescent="0.25">
      <c r="C129" s="26"/>
      <c r="E129" s="26"/>
      <c r="G129" s="26"/>
    </row>
    <row r="130" spans="3:7" s="25" customFormat="1" x14ac:dyDescent="0.25">
      <c r="C130" s="26"/>
      <c r="E130" s="26"/>
      <c r="G130" s="26"/>
    </row>
    <row r="131" spans="3:7" s="25" customFormat="1" x14ac:dyDescent="0.25">
      <c r="C131" s="26"/>
      <c r="E131" s="26"/>
      <c r="G131" s="26"/>
    </row>
    <row r="132" spans="3:7" s="25" customFormat="1" x14ac:dyDescent="0.25">
      <c r="C132" s="26"/>
      <c r="E132" s="26"/>
      <c r="G132" s="26"/>
    </row>
    <row r="133" spans="3:7" s="25" customFormat="1" x14ac:dyDescent="0.25">
      <c r="C133" s="26"/>
      <c r="E133" s="26"/>
      <c r="G133" s="26"/>
    </row>
    <row r="134" spans="3:7" s="25" customFormat="1" x14ac:dyDescent="0.25">
      <c r="C134" s="26"/>
      <c r="E134" s="26"/>
      <c r="G134" s="26"/>
    </row>
    <row r="135" spans="3:7" s="25" customFormat="1" x14ac:dyDescent="0.25">
      <c r="C135" s="26"/>
      <c r="E135" s="26"/>
      <c r="G135" s="26"/>
    </row>
    <row r="136" spans="3:7" s="25" customFormat="1" x14ac:dyDescent="0.25">
      <c r="C136" s="26"/>
      <c r="E136" s="26"/>
      <c r="G136" s="26"/>
    </row>
    <row r="137" spans="3:7" s="25" customFormat="1" x14ac:dyDescent="0.25">
      <c r="C137" s="26"/>
      <c r="E137" s="26"/>
      <c r="G137" s="26"/>
    </row>
    <row r="138" spans="3:7" s="25" customFormat="1" x14ac:dyDescent="0.25">
      <c r="C138" s="26"/>
      <c r="E138" s="26"/>
      <c r="G138" s="26"/>
    </row>
    <row r="139" spans="3:7" s="25" customFormat="1" x14ac:dyDescent="0.25">
      <c r="C139" s="26"/>
      <c r="E139" s="26"/>
      <c r="G139" s="26"/>
    </row>
    <row r="140" spans="3:7" s="25" customFormat="1" x14ac:dyDescent="0.25">
      <c r="C140" s="26"/>
      <c r="E140" s="26"/>
      <c r="G140" s="26"/>
    </row>
    <row r="141" spans="3:7" s="25" customFormat="1" x14ac:dyDescent="0.25">
      <c r="C141" s="26"/>
      <c r="E141" s="26"/>
      <c r="G141" s="26"/>
    </row>
    <row r="142" spans="3:7" s="25" customFormat="1" x14ac:dyDescent="0.25">
      <c r="C142" s="26"/>
      <c r="E142" s="26"/>
      <c r="G142" s="26"/>
    </row>
    <row r="143" spans="3:7" s="25" customFormat="1" x14ac:dyDescent="0.25">
      <c r="C143" s="26"/>
      <c r="E143" s="26"/>
      <c r="G143" s="26"/>
    </row>
    <row r="144" spans="3:7" s="25" customFormat="1" x14ac:dyDescent="0.25">
      <c r="C144" s="26"/>
      <c r="E144" s="26"/>
      <c r="G144" s="26"/>
    </row>
    <row r="145" spans="3:7" s="25" customFormat="1" x14ac:dyDescent="0.25">
      <c r="C145" s="26"/>
      <c r="E145" s="26"/>
      <c r="G145" s="26"/>
    </row>
    <row r="146" spans="3:7" s="25" customFormat="1" x14ac:dyDescent="0.25">
      <c r="C146" s="26"/>
      <c r="E146" s="26"/>
      <c r="G146" s="26"/>
    </row>
    <row r="147" spans="3:7" s="25" customFormat="1" x14ac:dyDescent="0.25">
      <c r="C147" s="26"/>
      <c r="E147" s="26"/>
      <c r="G147" s="26"/>
    </row>
    <row r="148" spans="3:7" s="25" customFormat="1" x14ac:dyDescent="0.25">
      <c r="C148" s="26"/>
      <c r="E148" s="26"/>
      <c r="G148" s="26"/>
    </row>
    <row r="149" spans="3:7" s="25" customFormat="1" x14ac:dyDescent="0.25">
      <c r="C149" s="26"/>
      <c r="E149" s="26"/>
      <c r="G149" s="26"/>
    </row>
    <row r="150" spans="3:7" s="25" customFormat="1" x14ac:dyDescent="0.25">
      <c r="C150" s="26"/>
      <c r="E150" s="26"/>
      <c r="G150" s="26"/>
    </row>
    <row r="151" spans="3:7" s="25" customFormat="1" x14ac:dyDescent="0.25">
      <c r="C151" s="26"/>
      <c r="E151" s="26"/>
      <c r="G151" s="26"/>
    </row>
    <row r="152" spans="3:7" s="25" customFormat="1" x14ac:dyDescent="0.25">
      <c r="C152" s="26"/>
      <c r="E152" s="26"/>
      <c r="G152" s="26"/>
    </row>
    <row r="153" spans="3:7" s="25" customFormat="1" x14ac:dyDescent="0.25">
      <c r="C153" s="26"/>
      <c r="E153" s="26"/>
      <c r="G153" s="26"/>
    </row>
    <row r="154" spans="3:7" s="25" customFormat="1" x14ac:dyDescent="0.25">
      <c r="C154" s="26"/>
      <c r="E154" s="26"/>
      <c r="G154" s="26"/>
    </row>
    <row r="155" spans="3:7" s="25" customFormat="1" x14ac:dyDescent="0.25">
      <c r="C155" s="26"/>
      <c r="E155" s="26"/>
      <c r="G155" s="26"/>
    </row>
    <row r="156" spans="3:7" s="25" customFormat="1" x14ac:dyDescent="0.25">
      <c r="C156" s="26"/>
      <c r="E156" s="26"/>
      <c r="G156" s="26"/>
    </row>
    <row r="157" spans="3:7" s="25" customFormat="1" x14ac:dyDescent="0.25">
      <c r="C157" s="26"/>
      <c r="E157" s="26"/>
      <c r="G157" s="26"/>
    </row>
    <row r="158" spans="3:7" s="25" customFormat="1" x14ac:dyDescent="0.25">
      <c r="C158" s="26"/>
      <c r="E158" s="26"/>
      <c r="G158" s="26"/>
    </row>
    <row r="159" spans="3:7" s="25" customFormat="1" x14ac:dyDescent="0.25">
      <c r="C159" s="26"/>
      <c r="E159" s="26"/>
      <c r="G159" s="26"/>
    </row>
    <row r="160" spans="3:7" s="25" customFormat="1" x14ac:dyDescent="0.25">
      <c r="C160" s="26"/>
      <c r="E160" s="26"/>
      <c r="G160" s="26"/>
    </row>
    <row r="161" spans="3:7" s="25" customFormat="1" x14ac:dyDescent="0.25">
      <c r="C161" s="26"/>
      <c r="E161" s="26"/>
      <c r="G161" s="26"/>
    </row>
    <row r="162" spans="3:7" s="25" customFormat="1" x14ac:dyDescent="0.25">
      <c r="C162" s="26"/>
      <c r="E162" s="26"/>
      <c r="G162" s="26"/>
    </row>
    <row r="163" spans="3:7" s="25" customFormat="1" x14ac:dyDescent="0.25">
      <c r="C163" s="26"/>
      <c r="E163" s="26"/>
      <c r="G163" s="26"/>
    </row>
    <row r="164" spans="3:7" s="25" customFormat="1" x14ac:dyDescent="0.25">
      <c r="C164" s="26"/>
      <c r="E164" s="26"/>
      <c r="G164" s="26"/>
    </row>
    <row r="165" spans="3:7" s="25" customFormat="1" x14ac:dyDescent="0.25">
      <c r="C165" s="26"/>
      <c r="E165" s="26"/>
      <c r="G165" s="26"/>
    </row>
    <row r="166" spans="3:7" s="25" customFormat="1" x14ac:dyDescent="0.25">
      <c r="C166" s="26"/>
      <c r="E166" s="26"/>
      <c r="G166" s="26"/>
    </row>
    <row r="167" spans="3:7" s="25" customFormat="1" x14ac:dyDescent="0.25">
      <c r="C167" s="26"/>
      <c r="E167" s="26"/>
      <c r="G167" s="26"/>
    </row>
    <row r="168" spans="3:7" s="25" customFormat="1" x14ac:dyDescent="0.25">
      <c r="C168" s="26"/>
      <c r="E168" s="26"/>
      <c r="G168" s="26"/>
    </row>
    <row r="169" spans="3:7" s="25" customFormat="1" x14ac:dyDescent="0.25">
      <c r="C169" s="26"/>
      <c r="E169" s="26"/>
      <c r="G169" s="26"/>
    </row>
    <row r="170" spans="3:7" s="25" customFormat="1" x14ac:dyDescent="0.25">
      <c r="C170" s="26"/>
      <c r="E170" s="26"/>
      <c r="G170" s="26"/>
    </row>
    <row r="171" spans="3:7" s="25" customFormat="1" x14ac:dyDescent="0.25">
      <c r="C171" s="26"/>
      <c r="E171" s="26"/>
      <c r="G171" s="26"/>
    </row>
    <row r="172" spans="3:7" s="25" customFormat="1" x14ac:dyDescent="0.25">
      <c r="C172" s="26"/>
      <c r="E172" s="26"/>
      <c r="G172" s="26"/>
    </row>
  </sheetData>
  <mergeCells count="12">
    <mergeCell ref="A7:G7"/>
    <mergeCell ref="A1:G1"/>
    <mergeCell ref="A2:G2"/>
    <mergeCell ref="A3:G3"/>
    <mergeCell ref="A4:G4"/>
    <mergeCell ref="A5:G5"/>
    <mergeCell ref="A8:A9"/>
    <mergeCell ref="B8:C8"/>
    <mergeCell ref="D8:E8"/>
    <mergeCell ref="F8:G8"/>
    <mergeCell ref="A99:C99"/>
    <mergeCell ref="E99:G99"/>
  </mergeCells>
  <conditionalFormatting sqref="A26 A11:A14 A18:A20 A32:A34 A57:A59">
    <cfRule type="cellIs" dxfId="26" priority="27" stopIfTrue="1" operator="equal">
      <formula>0</formula>
    </cfRule>
  </conditionalFormatting>
  <conditionalFormatting sqref="A40:A44">
    <cfRule type="cellIs" dxfId="25" priority="26" stopIfTrue="1" operator="equal">
      <formula>0</formula>
    </cfRule>
  </conditionalFormatting>
  <conditionalFormatting sqref="A50:A51">
    <cfRule type="cellIs" dxfId="24" priority="25" stopIfTrue="1" operator="equal">
      <formula>0</formula>
    </cfRule>
  </conditionalFormatting>
  <conditionalFormatting sqref="A65:A66">
    <cfRule type="cellIs" dxfId="23" priority="24" stopIfTrue="1" operator="equal">
      <formula>0</formula>
    </cfRule>
  </conditionalFormatting>
  <conditionalFormatting sqref="A72:A73">
    <cfRule type="cellIs" dxfId="22" priority="23" stopIfTrue="1" operator="equal">
      <formula>0</formula>
    </cfRule>
  </conditionalFormatting>
  <conditionalFormatting sqref="A79:A81">
    <cfRule type="cellIs" dxfId="21" priority="22" stopIfTrue="1" operator="equal">
      <formula>0</formula>
    </cfRule>
  </conditionalFormatting>
  <conditionalFormatting sqref="A87:A89">
    <cfRule type="cellIs" dxfId="20" priority="21" stopIfTrue="1" operator="equal">
      <formula>0</formula>
    </cfRule>
  </conditionalFormatting>
  <conditionalFormatting sqref="A22">
    <cfRule type="cellIs" dxfId="19" priority="20" stopIfTrue="1" operator="equal">
      <formula>0</formula>
    </cfRule>
  </conditionalFormatting>
  <conditionalFormatting sqref="A28">
    <cfRule type="cellIs" dxfId="18" priority="19" stopIfTrue="1" operator="equal">
      <formula>0</formula>
    </cfRule>
  </conditionalFormatting>
  <conditionalFormatting sqref="A36">
    <cfRule type="cellIs" dxfId="17" priority="18" stopIfTrue="1" operator="equal">
      <formula>0</formula>
    </cfRule>
  </conditionalFormatting>
  <conditionalFormatting sqref="A46">
    <cfRule type="cellIs" dxfId="16" priority="17" stopIfTrue="1" operator="equal">
      <formula>0</formula>
    </cfRule>
  </conditionalFormatting>
  <conditionalFormatting sqref="A53">
    <cfRule type="cellIs" dxfId="15" priority="16" stopIfTrue="1" operator="equal">
      <formula>0</formula>
    </cfRule>
  </conditionalFormatting>
  <conditionalFormatting sqref="A61">
    <cfRule type="cellIs" dxfId="14" priority="15" stopIfTrue="1" operator="equal">
      <formula>0</formula>
    </cfRule>
  </conditionalFormatting>
  <conditionalFormatting sqref="A68">
    <cfRule type="cellIs" dxfId="13" priority="14" stopIfTrue="1" operator="equal">
      <formula>0</formula>
    </cfRule>
  </conditionalFormatting>
  <conditionalFormatting sqref="A75">
    <cfRule type="cellIs" dxfId="12" priority="13" stopIfTrue="1" operator="equal">
      <formula>0</formula>
    </cfRule>
  </conditionalFormatting>
  <conditionalFormatting sqref="A83">
    <cfRule type="cellIs" dxfId="11" priority="12" stopIfTrue="1" operator="equal">
      <formula>0</formula>
    </cfRule>
  </conditionalFormatting>
  <conditionalFormatting sqref="A91:A92">
    <cfRule type="cellIs" dxfId="10" priority="11" stopIfTrue="1" operator="equal">
      <formula>0</formula>
    </cfRule>
  </conditionalFormatting>
  <conditionalFormatting sqref="A21">
    <cfRule type="cellIs" dxfId="9" priority="10" stopIfTrue="1" operator="equal">
      <formula>0</formula>
    </cfRule>
  </conditionalFormatting>
  <conditionalFormatting sqref="A27">
    <cfRule type="cellIs" dxfId="8" priority="9" stopIfTrue="1" operator="equal">
      <formula>0</formula>
    </cfRule>
  </conditionalFormatting>
  <conditionalFormatting sqref="A35">
    <cfRule type="cellIs" dxfId="7" priority="8" stopIfTrue="1" operator="equal">
      <formula>0</formula>
    </cfRule>
  </conditionalFormatting>
  <conditionalFormatting sqref="A45">
    <cfRule type="cellIs" dxfId="6" priority="7" stopIfTrue="1" operator="equal">
      <formula>0</formula>
    </cfRule>
  </conditionalFormatting>
  <conditionalFormatting sqref="A52">
    <cfRule type="cellIs" dxfId="5" priority="6" stopIfTrue="1" operator="equal">
      <formula>0</formula>
    </cfRule>
  </conditionalFormatting>
  <conditionalFormatting sqref="A60">
    <cfRule type="cellIs" dxfId="4" priority="5" stopIfTrue="1" operator="equal">
      <formula>0</formula>
    </cfRule>
  </conditionalFormatting>
  <conditionalFormatting sqref="A67">
    <cfRule type="cellIs" dxfId="3" priority="4" stopIfTrue="1" operator="equal">
      <formula>0</formula>
    </cfRule>
  </conditionalFormatting>
  <conditionalFormatting sqref="A74">
    <cfRule type="cellIs" dxfId="2" priority="3" stopIfTrue="1" operator="equal">
      <formula>0</formula>
    </cfRule>
  </conditionalFormatting>
  <conditionalFormatting sqref="A82">
    <cfRule type="cellIs" dxfId="1" priority="2" stopIfTrue="1" operator="equal">
      <formula>0</formula>
    </cfRule>
  </conditionalFormatting>
  <conditionalFormatting sqref="A90">
    <cfRule type="cellIs" dxfId="0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Нулевое чтение</vt:lpstr>
      <vt:lpstr>Утверждение</vt:lpstr>
      <vt:lpstr>Поправка №1</vt:lpstr>
      <vt:lpstr>Поправка №2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2022-10-05T07:20:14Z</dcterms:created>
  <dcterms:modified xsi:type="dcterms:W3CDTF">2024-02-08T06:50:05Z</dcterms:modified>
</cp:coreProperties>
</file>