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135" yWindow="2805" windowWidth="20610" windowHeight="6660" activeTab="5"/>
  </bookViews>
  <sheets>
    <sheet name="Нулевое чтение" sheetId="2" r:id="rId1"/>
    <sheet name="Утверждение" sheetId="3" r:id="rId2"/>
    <sheet name="Поправка №1" sheetId="5" r:id="rId3"/>
    <sheet name="Поправка №2" sheetId="10" r:id="rId4"/>
    <sheet name="Поправка №3" sheetId="9" r:id="rId5"/>
    <sheet name="Поправка №4" sheetId="11" r:id="rId6"/>
  </sheets>
  <definedNames>
    <definedName name="_xlnm.Print_Titles" localSheetId="0">'Нулевое чтение'!$9:$11</definedName>
    <definedName name="_xlnm.Print_Titles" localSheetId="2">'Поправка №1'!$9:$11</definedName>
    <definedName name="_xlnm.Print_Titles" localSheetId="3">'Поправка №2'!$9:$11</definedName>
    <definedName name="_xlnm.Print_Titles" localSheetId="4">'Поправка №3'!$9:$11</definedName>
    <definedName name="_xlnm.Print_Titles" localSheetId="5">'Поправка №4'!$9:$11</definedName>
    <definedName name="_xlnm.Print_Titles" localSheetId="1">Утверждение!$9:$11</definedName>
  </definedNames>
  <calcPr calcId="144525"/>
</workbook>
</file>

<file path=xl/calcChain.xml><?xml version="1.0" encoding="utf-8"?>
<calcChain xmlns="http://schemas.openxmlformats.org/spreadsheetml/2006/main">
  <c r="E228" i="11" l="1"/>
  <c r="E227" i="11" s="1"/>
  <c r="D228" i="11"/>
  <c r="D227" i="11" s="1"/>
  <c r="C228" i="11"/>
  <c r="C227" i="11" s="1"/>
  <c r="E226" i="11"/>
  <c r="E225" i="11" s="1"/>
  <c r="C226" i="11"/>
  <c r="C225" i="11" s="1"/>
  <c r="C214" i="11" s="1"/>
  <c r="D225" i="11"/>
  <c r="E223" i="11"/>
  <c r="D223" i="11"/>
  <c r="C223" i="11"/>
  <c r="E221" i="11"/>
  <c r="D221" i="11"/>
  <c r="C221" i="11"/>
  <c r="C220" i="11"/>
  <c r="E219" i="11"/>
  <c r="D219" i="11"/>
  <c r="C219" i="11"/>
  <c r="E217" i="11"/>
  <c r="D217" i="11"/>
  <c r="C217" i="11"/>
  <c r="D216" i="11"/>
  <c r="D215" i="11" s="1"/>
  <c r="D214" i="11" s="1"/>
  <c r="E215" i="11"/>
  <c r="C215" i="11"/>
  <c r="C213" i="11"/>
  <c r="C212" i="11" s="1"/>
  <c r="E212" i="11"/>
  <c r="D212" i="11"/>
  <c r="E210" i="11"/>
  <c r="D210" i="11"/>
  <c r="C210" i="11"/>
  <c r="E208" i="11"/>
  <c r="D208" i="11"/>
  <c r="C208" i="11"/>
  <c r="E206" i="11"/>
  <c r="D206" i="11"/>
  <c r="C206" i="11"/>
  <c r="E205" i="11"/>
  <c r="E204" i="11" s="1"/>
  <c r="D205" i="11"/>
  <c r="C205" i="11"/>
  <c r="D204" i="11"/>
  <c r="C204" i="11"/>
  <c r="C203" i="11"/>
  <c r="C202" i="11" s="1"/>
  <c r="E202" i="11"/>
  <c r="D202" i="11"/>
  <c r="E200" i="11"/>
  <c r="D200" i="11"/>
  <c r="C200" i="11"/>
  <c r="E198" i="11"/>
  <c r="D198" i="11"/>
  <c r="C198" i="11"/>
  <c r="C197" i="11"/>
  <c r="C196" i="11" s="1"/>
  <c r="E196" i="11"/>
  <c r="D196" i="11"/>
  <c r="E194" i="11"/>
  <c r="D194" i="11"/>
  <c r="C194" i="11"/>
  <c r="E192" i="11"/>
  <c r="D192" i="11"/>
  <c r="C192" i="11"/>
  <c r="E190" i="11"/>
  <c r="D190" i="11"/>
  <c r="C190" i="11"/>
  <c r="C189" i="11"/>
  <c r="C188" i="11" s="1"/>
  <c r="E188" i="11"/>
  <c r="D188" i="11"/>
  <c r="E186" i="11"/>
  <c r="D186" i="11"/>
  <c r="C186" i="11"/>
  <c r="E184" i="11"/>
  <c r="D184" i="11"/>
  <c r="C184" i="11"/>
  <c r="E182" i="11"/>
  <c r="D182" i="11"/>
  <c r="C182" i="11"/>
  <c r="C181" i="11"/>
  <c r="C180" i="11" s="1"/>
  <c r="E180" i="11"/>
  <c r="D180" i="11"/>
  <c r="E178" i="11"/>
  <c r="D178" i="11"/>
  <c r="C178" i="11"/>
  <c r="C177" i="11"/>
  <c r="E176" i="11"/>
  <c r="D176" i="11"/>
  <c r="C176" i="11"/>
  <c r="C175" i="11"/>
  <c r="C174" i="11" s="1"/>
  <c r="E174" i="11"/>
  <c r="D174" i="11"/>
  <c r="C173" i="11"/>
  <c r="E172" i="11"/>
  <c r="D172" i="11"/>
  <c r="D171" i="11" s="1"/>
  <c r="C172" i="11"/>
  <c r="D170" i="11"/>
  <c r="D169" i="11" s="1"/>
  <c r="C170" i="11"/>
  <c r="C169" i="11" s="1"/>
  <c r="C126" i="11" s="1"/>
  <c r="E169" i="11"/>
  <c r="E167" i="11"/>
  <c r="D167" i="11"/>
  <c r="C167" i="11"/>
  <c r="E165" i="11"/>
  <c r="D165" i="11"/>
  <c r="C165" i="11"/>
  <c r="E163" i="11"/>
  <c r="D163" i="11"/>
  <c r="C163" i="11"/>
  <c r="D162" i="11"/>
  <c r="D161" i="11" s="1"/>
  <c r="E161" i="11"/>
  <c r="C161" i="11"/>
  <c r="E159" i="11"/>
  <c r="D159" i="11"/>
  <c r="C159" i="11"/>
  <c r="E157" i="11"/>
  <c r="D157" i="11"/>
  <c r="E155" i="11"/>
  <c r="D155" i="11"/>
  <c r="C155" i="11"/>
  <c r="E153" i="11"/>
  <c r="D153" i="11"/>
  <c r="C153" i="11"/>
  <c r="C152" i="11"/>
  <c r="E151" i="11"/>
  <c r="D151" i="11"/>
  <c r="C151" i="11"/>
  <c r="E149" i="11"/>
  <c r="D149" i="11"/>
  <c r="C149" i="11"/>
  <c r="E147" i="11"/>
  <c r="D147" i="11"/>
  <c r="C147" i="11"/>
  <c r="E145" i="11"/>
  <c r="D145" i="11"/>
  <c r="C145" i="11"/>
  <c r="E143" i="11"/>
  <c r="D143" i="11"/>
  <c r="C143" i="11"/>
  <c r="C142" i="11"/>
  <c r="E141" i="11"/>
  <c r="D141" i="11"/>
  <c r="C141" i="11"/>
  <c r="E139" i="11"/>
  <c r="D139" i="11"/>
  <c r="C139" i="11"/>
  <c r="E137" i="11"/>
  <c r="D137" i="11"/>
  <c r="C137" i="11"/>
  <c r="E135" i="11"/>
  <c r="D135" i="11"/>
  <c r="C135" i="11"/>
  <c r="E133" i="11"/>
  <c r="D133" i="11"/>
  <c r="C133" i="11"/>
  <c r="E131" i="11"/>
  <c r="D131" i="11"/>
  <c r="C131" i="11"/>
  <c r="C130" i="11"/>
  <c r="E129" i="11"/>
  <c r="D129" i="11"/>
  <c r="C129" i="11"/>
  <c r="C128" i="11"/>
  <c r="C127" i="11" s="1"/>
  <c r="E127" i="11"/>
  <c r="D127" i="11"/>
  <c r="E126" i="11"/>
  <c r="E124" i="11"/>
  <c r="D124" i="11"/>
  <c r="C124" i="11"/>
  <c r="E122" i="11"/>
  <c r="E121" i="11" s="1"/>
  <c r="D122" i="11"/>
  <c r="D121" i="11" s="1"/>
  <c r="C122" i="11"/>
  <c r="C121" i="11" s="1"/>
  <c r="E117" i="11"/>
  <c r="E116" i="11" s="1"/>
  <c r="D117" i="11"/>
  <c r="D116" i="11" s="1"/>
  <c r="C117" i="11"/>
  <c r="C116" i="11" s="1"/>
  <c r="C114" i="11"/>
  <c r="C111" i="11"/>
  <c r="C110" i="11"/>
  <c r="C108" i="11"/>
  <c r="C106" i="11"/>
  <c r="C104" i="11"/>
  <c r="C102" i="11"/>
  <c r="C100" i="11"/>
  <c r="C98" i="11"/>
  <c r="C96" i="11"/>
  <c r="C94" i="11"/>
  <c r="E91" i="11"/>
  <c r="D91" i="11"/>
  <c r="D87" i="11" s="1"/>
  <c r="C91" i="11"/>
  <c r="C87" i="11" s="1"/>
  <c r="E89" i="11"/>
  <c r="E88" i="11" s="1"/>
  <c r="D89" i="11"/>
  <c r="C89" i="11"/>
  <c r="D88" i="11"/>
  <c r="C88" i="11"/>
  <c r="E87" i="11"/>
  <c r="C86" i="11"/>
  <c r="C85" i="11"/>
  <c r="C84" i="11" s="1"/>
  <c r="C83" i="11" s="1"/>
  <c r="E84" i="11"/>
  <c r="E83" i="11" s="1"/>
  <c r="D84" i="11"/>
  <c r="D83" i="11" s="1"/>
  <c r="E81" i="11"/>
  <c r="D81" i="11"/>
  <c r="C81" i="11"/>
  <c r="C80" i="11"/>
  <c r="C79" i="11"/>
  <c r="E78" i="11"/>
  <c r="E77" i="11" s="1"/>
  <c r="D78" i="11"/>
  <c r="D77" i="11" s="1"/>
  <c r="D70" i="11" s="1"/>
  <c r="C78" i="11"/>
  <c r="C77" i="11" s="1"/>
  <c r="C70" i="11" s="1"/>
  <c r="E75" i="11"/>
  <c r="D75" i="11"/>
  <c r="C75" i="11"/>
  <c r="E72" i="11"/>
  <c r="D72" i="11"/>
  <c r="C72" i="11"/>
  <c r="E71" i="11"/>
  <c r="D71" i="11"/>
  <c r="C71" i="11"/>
  <c r="E68" i="11"/>
  <c r="E65" i="11" s="1"/>
  <c r="E64" i="11" s="1"/>
  <c r="D68" i="11"/>
  <c r="D65" i="11" s="1"/>
  <c r="D64" i="11" s="1"/>
  <c r="C68" i="11"/>
  <c r="C65" i="11" s="1"/>
  <c r="C64" i="11" s="1"/>
  <c r="C67" i="11"/>
  <c r="C63" i="11"/>
  <c r="E62" i="11"/>
  <c r="D62" i="11"/>
  <c r="C62" i="11"/>
  <c r="E60" i="11"/>
  <c r="D60" i="11"/>
  <c r="C60" i="11"/>
  <c r="E58" i="11"/>
  <c r="D58" i="11"/>
  <c r="D57" i="11" s="1"/>
  <c r="D56" i="11" s="1"/>
  <c r="D55" i="11" s="1"/>
  <c r="C58" i="11"/>
  <c r="C57" i="11" s="1"/>
  <c r="C56" i="11" s="1"/>
  <c r="C55" i="11" s="1"/>
  <c r="E57" i="11"/>
  <c r="E56" i="11" s="1"/>
  <c r="E55" i="11" s="1"/>
  <c r="E51" i="11"/>
  <c r="D51" i="11"/>
  <c r="C51" i="11"/>
  <c r="E48" i="11"/>
  <c r="D48" i="11"/>
  <c r="D47" i="11" s="1"/>
  <c r="C48" i="11"/>
  <c r="C47" i="11" s="1"/>
  <c r="E47" i="11"/>
  <c r="E43" i="11" s="1"/>
  <c r="E44" i="11"/>
  <c r="D44" i="11"/>
  <c r="C44" i="11"/>
  <c r="C41" i="11"/>
  <c r="E40" i="11"/>
  <c r="E39" i="11" s="1"/>
  <c r="D40" i="11"/>
  <c r="D39" i="11" s="1"/>
  <c r="C40" i="11"/>
  <c r="C39" i="11" s="1"/>
  <c r="E37" i="11"/>
  <c r="E29" i="11" s="1"/>
  <c r="D37" i="11"/>
  <c r="C37" i="11"/>
  <c r="C29" i="11" s="1"/>
  <c r="E35" i="11"/>
  <c r="D35" i="11"/>
  <c r="C35" i="11"/>
  <c r="C34" i="11"/>
  <c r="C33" i="11" s="1"/>
  <c r="E33" i="11"/>
  <c r="D33" i="11"/>
  <c r="C32" i="11"/>
  <c r="E31" i="11"/>
  <c r="D31" i="11"/>
  <c r="D30" i="11" s="1"/>
  <c r="D29" i="11" s="1"/>
  <c r="C31" i="11"/>
  <c r="C30" i="11" s="1"/>
  <c r="E30" i="11"/>
  <c r="E27" i="11"/>
  <c r="D27" i="11"/>
  <c r="C27" i="11"/>
  <c r="E25" i="11"/>
  <c r="D25" i="11"/>
  <c r="C25" i="11"/>
  <c r="E23" i="11"/>
  <c r="E20" i="11" s="1"/>
  <c r="E19" i="11" s="1"/>
  <c r="D23" i="11"/>
  <c r="C23" i="11"/>
  <c r="E21" i="11"/>
  <c r="D21" i="11"/>
  <c r="D20" i="11" s="1"/>
  <c r="D19" i="11" s="1"/>
  <c r="C21" i="11"/>
  <c r="C20" i="11" s="1"/>
  <c r="C19" i="11" s="1"/>
  <c r="C243" i="11" s="1"/>
  <c r="C17" i="11"/>
  <c r="C16" i="11" s="1"/>
  <c r="C15" i="11" s="1"/>
  <c r="E16" i="11"/>
  <c r="D16" i="11"/>
  <c r="E15" i="11"/>
  <c r="D15" i="11"/>
  <c r="E243" i="11" l="1"/>
  <c r="E13" i="11"/>
  <c r="C43" i="11"/>
  <c r="D54" i="11"/>
  <c r="E70" i="11"/>
  <c r="E54" i="11" s="1"/>
  <c r="C171" i="11"/>
  <c r="C120" i="11"/>
  <c r="C119" i="11" s="1"/>
  <c r="C14" i="11"/>
  <c r="C13" i="11"/>
  <c r="C54" i="11"/>
  <c r="D14" i="11"/>
  <c r="D243" i="11"/>
  <c r="D43" i="11"/>
  <c r="D13" i="11" s="1"/>
  <c r="D230" i="11" s="1"/>
  <c r="E14" i="11"/>
  <c r="D126" i="11"/>
  <c r="D120" i="11" s="1"/>
  <c r="D119" i="11" s="1"/>
  <c r="E171" i="11"/>
  <c r="E120" i="11" s="1"/>
  <c r="E119" i="11" s="1"/>
  <c r="E214" i="11"/>
  <c r="C181" i="9"/>
  <c r="C197" i="9"/>
  <c r="D237" i="11" l="1"/>
  <c r="D238" i="11" s="1"/>
  <c r="D235" i="11"/>
  <c r="E230" i="11"/>
  <c r="C230" i="11"/>
  <c r="E226" i="9"/>
  <c r="C226" i="9"/>
  <c r="D216" i="9"/>
  <c r="C213" i="9"/>
  <c r="C189" i="9"/>
  <c r="C177" i="9"/>
  <c r="C175" i="9"/>
  <c r="C173" i="9"/>
  <c r="C170" i="9"/>
  <c r="C142" i="9"/>
  <c r="C130" i="9"/>
  <c r="C128" i="9"/>
  <c r="C86" i="9"/>
  <c r="C85" i="9"/>
  <c r="C80" i="9"/>
  <c r="C79" i="9"/>
  <c r="C237" i="11" l="1"/>
  <c r="C238" i="11" s="1"/>
  <c r="C235" i="11"/>
  <c r="E237" i="11"/>
  <c r="E238" i="11" s="1"/>
  <c r="E235" i="11"/>
  <c r="E228" i="10"/>
  <c r="E227" i="10" s="1"/>
  <c r="D228" i="10"/>
  <c r="D227" i="10" s="1"/>
  <c r="C228" i="10"/>
  <c r="C227" i="10" s="1"/>
  <c r="C226" i="10"/>
  <c r="C225" i="10" s="1"/>
  <c r="E225" i="10"/>
  <c r="D225" i="10"/>
  <c r="E223" i="10"/>
  <c r="D223" i="10"/>
  <c r="C223" i="10"/>
  <c r="E221" i="10"/>
  <c r="D221" i="10"/>
  <c r="C221" i="10"/>
  <c r="E219" i="10"/>
  <c r="D219" i="10"/>
  <c r="C219" i="10"/>
  <c r="E217" i="10"/>
  <c r="D217" i="10"/>
  <c r="C217" i="10"/>
  <c r="E215" i="10"/>
  <c r="D215" i="10"/>
  <c r="D214" i="10" s="1"/>
  <c r="C215" i="10"/>
  <c r="E214" i="10"/>
  <c r="C213" i="10"/>
  <c r="E212" i="10"/>
  <c r="D212" i="10"/>
  <c r="C212" i="10"/>
  <c r="E210" i="10"/>
  <c r="D210" i="10"/>
  <c r="C210" i="10"/>
  <c r="E208" i="10"/>
  <c r="D208" i="10"/>
  <c r="C208" i="10"/>
  <c r="E206" i="10"/>
  <c r="D206" i="10"/>
  <c r="C206" i="10"/>
  <c r="E205" i="10"/>
  <c r="E204" i="10" s="1"/>
  <c r="D205" i="10"/>
  <c r="D204" i="10" s="1"/>
  <c r="C205" i="10"/>
  <c r="C204" i="10" s="1"/>
  <c r="C203" i="10"/>
  <c r="C202" i="10" s="1"/>
  <c r="E202" i="10"/>
  <c r="D202" i="10"/>
  <c r="E200" i="10"/>
  <c r="D200" i="10"/>
  <c r="C200" i="10"/>
  <c r="E198" i="10"/>
  <c r="D198" i="10"/>
  <c r="C198" i="10"/>
  <c r="C197" i="10"/>
  <c r="E196" i="10"/>
  <c r="D196" i="10"/>
  <c r="C196" i="10"/>
  <c r="E194" i="10"/>
  <c r="D194" i="10"/>
  <c r="C194" i="10"/>
  <c r="E192" i="10"/>
  <c r="D192" i="10"/>
  <c r="C192" i="10"/>
  <c r="E190" i="10"/>
  <c r="D190" i="10"/>
  <c r="C190" i="10"/>
  <c r="E188" i="10"/>
  <c r="D188" i="10"/>
  <c r="C188" i="10"/>
  <c r="E186" i="10"/>
  <c r="D186" i="10"/>
  <c r="C186" i="10"/>
  <c r="E184" i="10"/>
  <c r="D184" i="10"/>
  <c r="C184" i="10"/>
  <c r="E182" i="10"/>
  <c r="D182" i="10"/>
  <c r="C182" i="10"/>
  <c r="E180" i="10"/>
  <c r="D180" i="10"/>
  <c r="C180" i="10"/>
  <c r="E178" i="10"/>
  <c r="D178" i="10"/>
  <c r="C178" i="10"/>
  <c r="C177" i="10"/>
  <c r="E176" i="10"/>
  <c r="D176" i="10"/>
  <c r="C176" i="10"/>
  <c r="E174" i="10"/>
  <c r="D174" i="10"/>
  <c r="C174" i="10"/>
  <c r="E172" i="10"/>
  <c r="E171" i="10" s="1"/>
  <c r="D172" i="10"/>
  <c r="C172" i="10"/>
  <c r="D170" i="10"/>
  <c r="D169" i="10" s="1"/>
  <c r="D126" i="10" s="1"/>
  <c r="C170" i="10"/>
  <c r="C169" i="10" s="1"/>
  <c r="E169" i="10"/>
  <c r="E167" i="10"/>
  <c r="D167" i="10"/>
  <c r="C167" i="10"/>
  <c r="E165" i="10"/>
  <c r="D165" i="10"/>
  <c r="C165" i="10"/>
  <c r="E163" i="10"/>
  <c r="D163" i="10"/>
  <c r="C163" i="10"/>
  <c r="D162" i="10"/>
  <c r="E161" i="10"/>
  <c r="D161" i="10"/>
  <c r="C161" i="10"/>
  <c r="E159" i="10"/>
  <c r="D159" i="10"/>
  <c r="C159" i="10"/>
  <c r="E157" i="10"/>
  <c r="D157" i="10"/>
  <c r="E155" i="10"/>
  <c r="D155" i="10"/>
  <c r="C155" i="10"/>
  <c r="E153" i="10"/>
  <c r="D153" i="10"/>
  <c r="C153" i="10"/>
  <c r="C152" i="10"/>
  <c r="E151" i="10"/>
  <c r="D151" i="10"/>
  <c r="C151" i="10"/>
  <c r="E149" i="10"/>
  <c r="D149" i="10"/>
  <c r="C149" i="10"/>
  <c r="E147" i="10"/>
  <c r="D147" i="10"/>
  <c r="C147" i="10"/>
  <c r="E145" i="10"/>
  <c r="D145" i="10"/>
  <c r="C145" i="10"/>
  <c r="E143" i="10"/>
  <c r="D143" i="10"/>
  <c r="C143" i="10"/>
  <c r="E141" i="10"/>
  <c r="D141" i="10"/>
  <c r="C141" i="10"/>
  <c r="E139" i="10"/>
  <c r="D139" i="10"/>
  <c r="C139" i="10"/>
  <c r="E137" i="10"/>
  <c r="D137" i="10"/>
  <c r="C137" i="10"/>
  <c r="E135" i="10"/>
  <c r="D135" i="10"/>
  <c r="C135" i="10"/>
  <c r="E133" i="10"/>
  <c r="D133" i="10"/>
  <c r="C133" i="10"/>
  <c r="E131" i="10"/>
  <c r="D131" i="10"/>
  <c r="C131" i="10"/>
  <c r="C130" i="10"/>
  <c r="E129" i="10"/>
  <c r="E126" i="10" s="1"/>
  <c r="D129" i="10"/>
  <c r="C129" i="10"/>
  <c r="C128" i="10"/>
  <c r="C127" i="10" s="1"/>
  <c r="E127" i="10"/>
  <c r="D127" i="10"/>
  <c r="E124" i="10"/>
  <c r="D124" i="10"/>
  <c r="C124" i="10"/>
  <c r="E122" i="10"/>
  <c r="D122" i="10"/>
  <c r="D121" i="10" s="1"/>
  <c r="C122" i="10"/>
  <c r="C121" i="10" s="1"/>
  <c r="E121" i="10"/>
  <c r="E117" i="10"/>
  <c r="D117" i="10"/>
  <c r="D116" i="10" s="1"/>
  <c r="C117" i="10"/>
  <c r="C116" i="10" s="1"/>
  <c r="E116" i="10"/>
  <c r="C114" i="10"/>
  <c r="C111" i="10"/>
  <c r="C110" i="10"/>
  <c r="C108" i="10"/>
  <c r="C106" i="10"/>
  <c r="C104" i="10"/>
  <c r="C102" i="10"/>
  <c r="C100" i="10"/>
  <c r="C98" i="10"/>
  <c r="C96" i="10"/>
  <c r="C94" i="10"/>
  <c r="E91" i="10"/>
  <c r="D91" i="10"/>
  <c r="C91" i="10"/>
  <c r="C87" i="10" s="1"/>
  <c r="E89" i="10"/>
  <c r="E88" i="10" s="1"/>
  <c r="D89" i="10"/>
  <c r="D88" i="10" s="1"/>
  <c r="C89" i="10"/>
  <c r="C88" i="10"/>
  <c r="E87" i="10"/>
  <c r="D87" i="10"/>
  <c r="E84" i="10"/>
  <c r="D84" i="10"/>
  <c r="C84" i="10"/>
  <c r="C83" i="10" s="1"/>
  <c r="E83" i="10"/>
  <c r="D83" i="10"/>
  <c r="E81" i="10"/>
  <c r="D81" i="10"/>
  <c r="C81" i="10"/>
  <c r="E78" i="10"/>
  <c r="E77" i="10" s="1"/>
  <c r="D78" i="10"/>
  <c r="D77" i="10" s="1"/>
  <c r="D70" i="10" s="1"/>
  <c r="C78" i="10"/>
  <c r="C77" i="10"/>
  <c r="E75" i="10"/>
  <c r="E71" i="10" s="1"/>
  <c r="D75" i="10"/>
  <c r="C75" i="10"/>
  <c r="E72" i="10"/>
  <c r="D72" i="10"/>
  <c r="C72" i="10"/>
  <c r="C71" i="10" s="1"/>
  <c r="C70" i="10" s="1"/>
  <c r="D71" i="10"/>
  <c r="E68" i="10"/>
  <c r="E65" i="10" s="1"/>
  <c r="E64" i="10" s="1"/>
  <c r="D68" i="10"/>
  <c r="C68" i="10"/>
  <c r="C67" i="10"/>
  <c r="D65" i="10"/>
  <c r="D64" i="10" s="1"/>
  <c r="C65" i="10"/>
  <c r="C64" i="10" s="1"/>
  <c r="E62" i="10"/>
  <c r="D62" i="10"/>
  <c r="C62" i="10"/>
  <c r="E60" i="10"/>
  <c r="D60" i="10"/>
  <c r="C60" i="10"/>
  <c r="E58" i="10"/>
  <c r="D58" i="10"/>
  <c r="D57" i="10" s="1"/>
  <c r="D56" i="10" s="1"/>
  <c r="D55" i="10" s="1"/>
  <c r="C58" i="10"/>
  <c r="C57" i="10" s="1"/>
  <c r="C56" i="10" s="1"/>
  <c r="C55" i="10" s="1"/>
  <c r="E57" i="10"/>
  <c r="E56" i="10" s="1"/>
  <c r="E55" i="10" s="1"/>
  <c r="E51" i="10"/>
  <c r="D51" i="10"/>
  <c r="C51" i="10"/>
  <c r="E48" i="10"/>
  <c r="D48" i="10"/>
  <c r="D47" i="10" s="1"/>
  <c r="C48" i="10"/>
  <c r="C47" i="10" s="1"/>
  <c r="E47" i="10"/>
  <c r="E44" i="10"/>
  <c r="D44" i="10"/>
  <c r="C44" i="10"/>
  <c r="E43" i="10"/>
  <c r="E40" i="10"/>
  <c r="D40" i="10"/>
  <c r="D39" i="10" s="1"/>
  <c r="C40" i="10"/>
  <c r="C39" i="10" s="1"/>
  <c r="E39" i="10"/>
  <c r="E37" i="10"/>
  <c r="D37" i="10"/>
  <c r="D29" i="10" s="1"/>
  <c r="C37" i="10"/>
  <c r="E35" i="10"/>
  <c r="D35" i="10"/>
  <c r="C35" i="10"/>
  <c r="C34" i="10"/>
  <c r="E33" i="10"/>
  <c r="D33" i="10"/>
  <c r="D30" i="10" s="1"/>
  <c r="C33" i="10"/>
  <c r="C32" i="10"/>
  <c r="E31" i="10"/>
  <c r="D31" i="10"/>
  <c r="C31" i="10"/>
  <c r="C30" i="10" s="1"/>
  <c r="E30" i="10"/>
  <c r="E29" i="10" s="1"/>
  <c r="E27" i="10"/>
  <c r="E20" i="10" s="1"/>
  <c r="E19" i="10" s="1"/>
  <c r="E243" i="10" s="1"/>
  <c r="D27" i="10"/>
  <c r="C27" i="10"/>
  <c r="E25" i="10"/>
  <c r="D25" i="10"/>
  <c r="C25" i="10"/>
  <c r="E23" i="10"/>
  <c r="D23" i="10"/>
  <c r="C23" i="10"/>
  <c r="E21" i="10"/>
  <c r="D21" i="10"/>
  <c r="C21" i="10"/>
  <c r="C20" i="10" s="1"/>
  <c r="C19" i="10" s="1"/>
  <c r="D20" i="10"/>
  <c r="D19" i="10" s="1"/>
  <c r="D243" i="10" s="1"/>
  <c r="C17" i="10"/>
  <c r="C16" i="10" s="1"/>
  <c r="C15" i="10" s="1"/>
  <c r="E16" i="10"/>
  <c r="E15" i="10" s="1"/>
  <c r="D16" i="10"/>
  <c r="D15" i="10"/>
  <c r="C243" i="10" l="1"/>
  <c r="C29" i="10"/>
  <c r="E54" i="10"/>
  <c r="C120" i="10"/>
  <c r="C119" i="10" s="1"/>
  <c r="C126" i="10"/>
  <c r="C14" i="10"/>
  <c r="C54" i="10"/>
  <c r="E120" i="10"/>
  <c r="E119" i="10" s="1"/>
  <c r="C43" i="10"/>
  <c r="C13" i="10" s="1"/>
  <c r="C230" i="10" s="1"/>
  <c r="D54" i="10"/>
  <c r="E70" i="10"/>
  <c r="C171" i="10"/>
  <c r="E13" i="10"/>
  <c r="E230" i="10" s="1"/>
  <c r="E14" i="10"/>
  <c r="D43" i="10"/>
  <c r="D14" i="10" s="1"/>
  <c r="D171" i="10"/>
  <c r="D120" i="10" s="1"/>
  <c r="D119" i="10" s="1"/>
  <c r="C214" i="10"/>
  <c r="C237" i="10" l="1"/>
  <c r="C238" i="10" s="1"/>
  <c r="C235" i="10"/>
  <c r="D13" i="10"/>
  <c r="D230" i="10" s="1"/>
  <c r="E237" i="10"/>
  <c r="E238" i="10" s="1"/>
  <c r="E235" i="10"/>
  <c r="D237" i="10" l="1"/>
  <c r="D238" i="10" s="1"/>
  <c r="D235" i="10"/>
  <c r="E228" i="9" l="1"/>
  <c r="E227" i="9" s="1"/>
  <c r="D228" i="9"/>
  <c r="D227" i="9" s="1"/>
  <c r="C228" i="9"/>
  <c r="C227" i="9" s="1"/>
  <c r="C225" i="9"/>
  <c r="E225" i="9"/>
  <c r="E214" i="9" s="1"/>
  <c r="D225" i="9"/>
  <c r="E223" i="9"/>
  <c r="D223" i="9"/>
  <c r="C223" i="9"/>
  <c r="E221" i="9"/>
  <c r="D221" i="9"/>
  <c r="C221" i="9"/>
  <c r="E219" i="9"/>
  <c r="D219" i="9"/>
  <c r="C219" i="9"/>
  <c r="E217" i="9"/>
  <c r="D217" i="9"/>
  <c r="C217" i="9"/>
  <c r="E215" i="9"/>
  <c r="D215" i="9"/>
  <c r="C215" i="9"/>
  <c r="D214" i="9"/>
  <c r="E212" i="9"/>
  <c r="D212" i="9"/>
  <c r="C212" i="9"/>
  <c r="E210" i="9"/>
  <c r="D210" i="9"/>
  <c r="C210" i="9"/>
  <c r="E208" i="9"/>
  <c r="D208" i="9"/>
  <c r="C208" i="9"/>
  <c r="E206" i="9"/>
  <c r="D206" i="9"/>
  <c r="C206" i="9"/>
  <c r="E205" i="9"/>
  <c r="D205" i="9"/>
  <c r="D204" i="9" s="1"/>
  <c r="C205" i="9"/>
  <c r="C204" i="9" s="1"/>
  <c r="E204" i="9"/>
  <c r="C203" i="9"/>
  <c r="E202" i="9"/>
  <c r="D202" i="9"/>
  <c r="C202" i="9"/>
  <c r="E200" i="9"/>
  <c r="D200" i="9"/>
  <c r="C200" i="9"/>
  <c r="E198" i="9"/>
  <c r="D198" i="9"/>
  <c r="C198" i="9"/>
  <c r="E196" i="9"/>
  <c r="D196" i="9"/>
  <c r="C196" i="9"/>
  <c r="E194" i="9"/>
  <c r="D194" i="9"/>
  <c r="C194" i="9"/>
  <c r="E192" i="9"/>
  <c r="D192" i="9"/>
  <c r="C192" i="9"/>
  <c r="E190" i="9"/>
  <c r="D190" i="9"/>
  <c r="C190" i="9"/>
  <c r="E188" i="9"/>
  <c r="D188" i="9"/>
  <c r="C188" i="9"/>
  <c r="E186" i="9"/>
  <c r="D186" i="9"/>
  <c r="C186" i="9"/>
  <c r="E184" i="9"/>
  <c r="D184" i="9"/>
  <c r="C184" i="9"/>
  <c r="E182" i="9"/>
  <c r="D182" i="9"/>
  <c r="C182" i="9"/>
  <c r="E180" i="9"/>
  <c r="D180" i="9"/>
  <c r="C180" i="9"/>
  <c r="E178" i="9"/>
  <c r="E171" i="9" s="1"/>
  <c r="D178" i="9"/>
  <c r="C178" i="9"/>
  <c r="E176" i="9"/>
  <c r="D176" i="9"/>
  <c r="C176" i="9"/>
  <c r="E174" i="9"/>
  <c r="D174" i="9"/>
  <c r="C174" i="9"/>
  <c r="E172" i="9"/>
  <c r="D172" i="9"/>
  <c r="C172" i="9"/>
  <c r="D170" i="9"/>
  <c r="C169" i="9"/>
  <c r="E169" i="9"/>
  <c r="D169" i="9"/>
  <c r="E167" i="9"/>
  <c r="D167" i="9"/>
  <c r="C167" i="9"/>
  <c r="E165" i="9"/>
  <c r="D165" i="9"/>
  <c r="C165" i="9"/>
  <c r="E163" i="9"/>
  <c r="D163" i="9"/>
  <c r="C163" i="9"/>
  <c r="D162" i="9"/>
  <c r="D161" i="9" s="1"/>
  <c r="E161" i="9"/>
  <c r="C161" i="9"/>
  <c r="E159" i="9"/>
  <c r="D159" i="9"/>
  <c r="C159" i="9"/>
  <c r="E157" i="9"/>
  <c r="D157" i="9"/>
  <c r="E155" i="9"/>
  <c r="D155" i="9"/>
  <c r="C155" i="9"/>
  <c r="E153" i="9"/>
  <c r="D153" i="9"/>
  <c r="C153" i="9"/>
  <c r="C152" i="9"/>
  <c r="E151" i="9"/>
  <c r="D151" i="9"/>
  <c r="C151" i="9"/>
  <c r="E149" i="9"/>
  <c r="D149" i="9"/>
  <c r="C149" i="9"/>
  <c r="E147" i="9"/>
  <c r="D147" i="9"/>
  <c r="C147" i="9"/>
  <c r="E145" i="9"/>
  <c r="D145" i="9"/>
  <c r="C145" i="9"/>
  <c r="E143" i="9"/>
  <c r="D143" i="9"/>
  <c r="C143" i="9"/>
  <c r="E141" i="9"/>
  <c r="D141" i="9"/>
  <c r="C141" i="9"/>
  <c r="E139" i="9"/>
  <c r="D139" i="9"/>
  <c r="C139" i="9"/>
  <c r="E137" i="9"/>
  <c r="D137" i="9"/>
  <c r="C137" i="9"/>
  <c r="E135" i="9"/>
  <c r="D135" i="9"/>
  <c r="C135" i="9"/>
  <c r="E133" i="9"/>
  <c r="D133" i="9"/>
  <c r="C133" i="9"/>
  <c r="E131" i="9"/>
  <c r="D131" i="9"/>
  <c r="C131" i="9"/>
  <c r="C129" i="9"/>
  <c r="E129" i="9"/>
  <c r="D129" i="9"/>
  <c r="C127" i="9"/>
  <c r="E127" i="9"/>
  <c r="D127" i="9"/>
  <c r="E124" i="9"/>
  <c r="D124" i="9"/>
  <c r="C124" i="9"/>
  <c r="E122" i="9"/>
  <c r="D122" i="9"/>
  <c r="C122" i="9"/>
  <c r="C121" i="9" s="1"/>
  <c r="E121" i="9"/>
  <c r="D121" i="9"/>
  <c r="E117" i="9"/>
  <c r="D117" i="9"/>
  <c r="C117" i="9"/>
  <c r="C116" i="9" s="1"/>
  <c r="E116" i="9"/>
  <c r="D116" i="9"/>
  <c r="C114" i="9"/>
  <c r="C111" i="9"/>
  <c r="C110" i="9"/>
  <c r="C108" i="9"/>
  <c r="C87" i="9" s="1"/>
  <c r="C106" i="9"/>
  <c r="C104" i="9"/>
  <c r="C102" i="9"/>
  <c r="C100" i="9"/>
  <c r="C98" i="9"/>
  <c r="C96" i="9"/>
  <c r="C94" i="9"/>
  <c r="E91" i="9"/>
  <c r="D91" i="9"/>
  <c r="C91" i="9"/>
  <c r="E89" i="9"/>
  <c r="E88" i="9" s="1"/>
  <c r="D89" i="9"/>
  <c r="D88" i="9" s="1"/>
  <c r="C89" i="9"/>
  <c r="C88" i="9" s="1"/>
  <c r="E87" i="9"/>
  <c r="D87" i="9"/>
  <c r="E84" i="9"/>
  <c r="D84" i="9"/>
  <c r="D83" i="9" s="1"/>
  <c r="C84" i="9"/>
  <c r="C83" i="9" s="1"/>
  <c r="E83" i="9"/>
  <c r="E81" i="9"/>
  <c r="D81" i="9"/>
  <c r="C81" i="9"/>
  <c r="C78" i="9"/>
  <c r="C77" i="9" s="1"/>
  <c r="E78" i="9"/>
  <c r="D78" i="9"/>
  <c r="E77" i="9"/>
  <c r="D77" i="9"/>
  <c r="E75" i="9"/>
  <c r="D75" i="9"/>
  <c r="C75" i="9"/>
  <c r="E72" i="9"/>
  <c r="E71" i="9" s="1"/>
  <c r="E70" i="9" s="1"/>
  <c r="D72" i="9"/>
  <c r="D71" i="9" s="1"/>
  <c r="C72" i="9"/>
  <c r="C71" i="9"/>
  <c r="E68" i="9"/>
  <c r="D68" i="9"/>
  <c r="C68" i="9"/>
  <c r="C67" i="9"/>
  <c r="C65" i="9" s="1"/>
  <c r="C64" i="9" s="1"/>
  <c r="E65" i="9"/>
  <c r="E64" i="9" s="1"/>
  <c r="D65" i="9"/>
  <c r="D64" i="9"/>
  <c r="C63" i="9"/>
  <c r="C62" i="9" s="1"/>
  <c r="E62" i="9"/>
  <c r="D62" i="9"/>
  <c r="E60" i="9"/>
  <c r="D60" i="9"/>
  <c r="C60" i="9"/>
  <c r="E58" i="9"/>
  <c r="D58" i="9"/>
  <c r="C58" i="9"/>
  <c r="E57" i="9"/>
  <c r="E56" i="9" s="1"/>
  <c r="E55" i="9" s="1"/>
  <c r="E54" i="9" s="1"/>
  <c r="D57" i="9"/>
  <c r="D56" i="9" s="1"/>
  <c r="D55" i="9" s="1"/>
  <c r="C57" i="9"/>
  <c r="E51" i="9"/>
  <c r="D51" i="9"/>
  <c r="C51" i="9"/>
  <c r="E48" i="9"/>
  <c r="D48" i="9"/>
  <c r="C48" i="9"/>
  <c r="E47" i="9"/>
  <c r="E43" i="9" s="1"/>
  <c r="D47" i="9"/>
  <c r="C47" i="9"/>
  <c r="E44" i="9"/>
  <c r="D44" i="9"/>
  <c r="C44" i="9"/>
  <c r="D43" i="9"/>
  <c r="C43" i="9"/>
  <c r="C41" i="9"/>
  <c r="E40" i="9"/>
  <c r="D40" i="9"/>
  <c r="C40" i="9"/>
  <c r="C39" i="9" s="1"/>
  <c r="E39" i="9"/>
  <c r="D39" i="9"/>
  <c r="E37" i="9"/>
  <c r="D37" i="9"/>
  <c r="C37" i="9"/>
  <c r="E35" i="9"/>
  <c r="E29" i="9" s="1"/>
  <c r="D35" i="9"/>
  <c r="D29" i="9" s="1"/>
  <c r="C35" i="9"/>
  <c r="C34" i="9"/>
  <c r="E33" i="9"/>
  <c r="D33" i="9"/>
  <c r="C33" i="9"/>
  <c r="C32" i="9"/>
  <c r="C31" i="9" s="1"/>
  <c r="C30" i="9" s="1"/>
  <c r="E31" i="9"/>
  <c r="D31" i="9"/>
  <c r="E30" i="9"/>
  <c r="D30" i="9"/>
  <c r="E27" i="9"/>
  <c r="D27" i="9"/>
  <c r="D20" i="9" s="1"/>
  <c r="D19" i="9" s="1"/>
  <c r="D243" i="9" s="1"/>
  <c r="C27" i="9"/>
  <c r="E25" i="9"/>
  <c r="D25" i="9"/>
  <c r="C25" i="9"/>
  <c r="E23" i="9"/>
  <c r="D23" i="9"/>
  <c r="C23" i="9"/>
  <c r="E21" i="9"/>
  <c r="D21" i="9"/>
  <c r="C21" i="9"/>
  <c r="E20" i="9"/>
  <c r="E19" i="9" s="1"/>
  <c r="E243" i="9" s="1"/>
  <c r="C20" i="9"/>
  <c r="C19" i="9" s="1"/>
  <c r="C243" i="9" s="1"/>
  <c r="C17" i="9"/>
  <c r="C16" i="9" s="1"/>
  <c r="C15" i="9" s="1"/>
  <c r="E16" i="9"/>
  <c r="E15" i="9" s="1"/>
  <c r="D16" i="9"/>
  <c r="D15" i="9" s="1"/>
  <c r="C214" i="9" l="1"/>
  <c r="E126" i="9"/>
  <c r="E120" i="9" s="1"/>
  <c r="E119" i="9" s="1"/>
  <c r="C126" i="9"/>
  <c r="C56" i="9"/>
  <c r="C55" i="9" s="1"/>
  <c r="D54" i="9"/>
  <c r="C70" i="9"/>
  <c r="D14" i="9"/>
  <c r="C171" i="9"/>
  <c r="E13" i="9"/>
  <c r="E14" i="9"/>
  <c r="D70" i="9"/>
  <c r="D13" i="9" s="1"/>
  <c r="D171" i="9"/>
  <c r="C29" i="9"/>
  <c r="C14" i="9" s="1"/>
  <c r="D126" i="9"/>
  <c r="D120" i="9" s="1"/>
  <c r="D119" i="9" s="1"/>
  <c r="D230" i="9" l="1"/>
  <c r="E230" i="9"/>
  <c r="E237" i="9" s="1"/>
  <c r="E238" i="9" s="1"/>
  <c r="C120" i="9"/>
  <c r="C119" i="9" s="1"/>
  <c r="C54" i="9"/>
  <c r="D237" i="9"/>
  <c r="D238" i="9" s="1"/>
  <c r="D235" i="9"/>
  <c r="C13" i="9"/>
  <c r="E235" i="9" l="1"/>
  <c r="C230" i="9"/>
  <c r="C237" i="9" s="1"/>
  <c r="C238" i="9" s="1"/>
  <c r="C235" i="9" l="1"/>
  <c r="E227" i="5"/>
  <c r="D227" i="5"/>
  <c r="D226" i="5" s="1"/>
  <c r="C227" i="5"/>
  <c r="E226" i="5"/>
  <c r="C226" i="5"/>
  <c r="C225" i="5"/>
  <c r="E224" i="5"/>
  <c r="D224" i="5"/>
  <c r="C224" i="5"/>
  <c r="E222" i="5"/>
  <c r="D222" i="5"/>
  <c r="C222" i="5"/>
  <c r="E220" i="5"/>
  <c r="D220" i="5"/>
  <c r="C220" i="5"/>
  <c r="E218" i="5"/>
  <c r="D218" i="5"/>
  <c r="C218" i="5"/>
  <c r="E216" i="5"/>
  <c r="D216" i="5"/>
  <c r="C216" i="5"/>
  <c r="E214" i="5"/>
  <c r="D214" i="5"/>
  <c r="D213" i="5" s="1"/>
  <c r="C214" i="5"/>
  <c r="E213" i="5"/>
  <c r="C213" i="5"/>
  <c r="E211" i="5"/>
  <c r="D211" i="5"/>
  <c r="C211" i="5"/>
  <c r="E209" i="5"/>
  <c r="D209" i="5"/>
  <c r="C209" i="5"/>
  <c r="E207" i="5"/>
  <c r="D207" i="5"/>
  <c r="C207" i="5"/>
  <c r="E205" i="5"/>
  <c r="D205" i="5"/>
  <c r="C205" i="5"/>
  <c r="E204" i="5"/>
  <c r="D204" i="5"/>
  <c r="D203" i="5" s="1"/>
  <c r="C204" i="5"/>
  <c r="E203" i="5"/>
  <c r="C203" i="5"/>
  <c r="C202" i="5"/>
  <c r="E201" i="5"/>
  <c r="D201" i="5"/>
  <c r="C201" i="5"/>
  <c r="E199" i="5"/>
  <c r="D199" i="5"/>
  <c r="C199" i="5"/>
  <c r="E197" i="5"/>
  <c r="D197" i="5"/>
  <c r="C197" i="5"/>
  <c r="E195" i="5"/>
  <c r="D195" i="5"/>
  <c r="C195" i="5"/>
  <c r="E193" i="5"/>
  <c r="D193" i="5"/>
  <c r="C193" i="5"/>
  <c r="E191" i="5"/>
  <c r="D191" i="5"/>
  <c r="C191" i="5"/>
  <c r="E189" i="5"/>
  <c r="D189" i="5"/>
  <c r="C189" i="5"/>
  <c r="E187" i="5"/>
  <c r="D187" i="5"/>
  <c r="C187" i="5"/>
  <c r="E185" i="5"/>
  <c r="D185" i="5"/>
  <c r="C185" i="5"/>
  <c r="E183" i="5"/>
  <c r="D183" i="5"/>
  <c r="C183" i="5"/>
  <c r="E181" i="5"/>
  <c r="D181" i="5"/>
  <c r="C181" i="5"/>
  <c r="E179" i="5"/>
  <c r="D179" i="5"/>
  <c r="C179" i="5"/>
  <c r="E177" i="5"/>
  <c r="D177" i="5"/>
  <c r="C177" i="5"/>
  <c r="C176" i="5"/>
  <c r="E175" i="5"/>
  <c r="D175" i="5"/>
  <c r="C175" i="5"/>
  <c r="E173" i="5"/>
  <c r="D173" i="5"/>
  <c r="C173" i="5"/>
  <c r="E171" i="5"/>
  <c r="E170" i="5" s="1"/>
  <c r="D171" i="5"/>
  <c r="C171" i="5"/>
  <c r="C170" i="5" s="1"/>
  <c r="D169" i="5"/>
  <c r="D168" i="5" s="1"/>
  <c r="C169" i="5"/>
  <c r="E168" i="5"/>
  <c r="E125" i="5" s="1"/>
  <c r="C168" i="5"/>
  <c r="E166" i="5"/>
  <c r="D166" i="5"/>
  <c r="C166" i="5"/>
  <c r="E164" i="5"/>
  <c r="D164" i="5"/>
  <c r="C164" i="5"/>
  <c r="E162" i="5"/>
  <c r="D162" i="5"/>
  <c r="C162" i="5"/>
  <c r="D161" i="5"/>
  <c r="D160" i="5" s="1"/>
  <c r="E160" i="5"/>
  <c r="C160" i="5"/>
  <c r="E158" i="5"/>
  <c r="D158" i="5"/>
  <c r="C158" i="5"/>
  <c r="E156" i="5"/>
  <c r="D156" i="5"/>
  <c r="E154" i="5"/>
  <c r="D154" i="5"/>
  <c r="C154" i="5"/>
  <c r="E152" i="5"/>
  <c r="D152" i="5"/>
  <c r="C152" i="5"/>
  <c r="C151" i="5"/>
  <c r="E150" i="5"/>
  <c r="D150" i="5"/>
  <c r="C150" i="5"/>
  <c r="E148" i="5"/>
  <c r="D148" i="5"/>
  <c r="C148" i="5"/>
  <c r="E146" i="5"/>
  <c r="D146" i="5"/>
  <c r="C146" i="5"/>
  <c r="E144" i="5"/>
  <c r="D144" i="5"/>
  <c r="C144" i="5"/>
  <c r="E142" i="5"/>
  <c r="D142" i="5"/>
  <c r="C142" i="5"/>
  <c r="E140" i="5"/>
  <c r="D140" i="5"/>
  <c r="C140" i="5"/>
  <c r="E138" i="5"/>
  <c r="D138" i="5"/>
  <c r="C138" i="5"/>
  <c r="E136" i="5"/>
  <c r="D136" i="5"/>
  <c r="C136" i="5"/>
  <c r="E134" i="5"/>
  <c r="D134" i="5"/>
  <c r="C134" i="5"/>
  <c r="E132" i="5"/>
  <c r="D132" i="5"/>
  <c r="C132" i="5"/>
  <c r="E130" i="5"/>
  <c r="D130" i="5"/>
  <c r="C130" i="5"/>
  <c r="C129" i="5"/>
  <c r="E128" i="5"/>
  <c r="D128" i="5"/>
  <c r="C128" i="5"/>
  <c r="C125" i="5" s="1"/>
  <c r="C127" i="5"/>
  <c r="E126" i="5"/>
  <c r="D126" i="5"/>
  <c r="C126" i="5"/>
  <c r="E123" i="5"/>
  <c r="D123" i="5"/>
  <c r="C123" i="5"/>
  <c r="E121" i="5"/>
  <c r="D121" i="5"/>
  <c r="C121" i="5"/>
  <c r="E120" i="5"/>
  <c r="D120" i="5"/>
  <c r="C120" i="5"/>
  <c r="E116" i="5"/>
  <c r="D116" i="5"/>
  <c r="C116" i="5"/>
  <c r="E115" i="5"/>
  <c r="D115" i="5"/>
  <c r="C115" i="5"/>
  <c r="C113" i="5"/>
  <c r="C110" i="5"/>
  <c r="C109" i="5" s="1"/>
  <c r="C107" i="5"/>
  <c r="C86" i="5" s="1"/>
  <c r="C105" i="5"/>
  <c r="C103" i="5"/>
  <c r="C101" i="5"/>
  <c r="C99" i="5"/>
  <c r="C97" i="5"/>
  <c r="C95" i="5"/>
  <c r="C93" i="5"/>
  <c r="E90" i="5"/>
  <c r="D90" i="5"/>
  <c r="C90" i="5"/>
  <c r="E88" i="5"/>
  <c r="D88" i="5"/>
  <c r="D87" i="5" s="1"/>
  <c r="C88" i="5"/>
  <c r="C87" i="5" s="1"/>
  <c r="E87" i="5"/>
  <c r="E86" i="5"/>
  <c r="D86" i="5"/>
  <c r="E84" i="5"/>
  <c r="D84" i="5"/>
  <c r="C84" i="5"/>
  <c r="E83" i="5"/>
  <c r="D83" i="5"/>
  <c r="C83" i="5"/>
  <c r="E81" i="5"/>
  <c r="D81" i="5"/>
  <c r="C81" i="5"/>
  <c r="E78" i="5"/>
  <c r="E77" i="5" s="1"/>
  <c r="E70" i="5" s="1"/>
  <c r="D78" i="5"/>
  <c r="D77" i="5" s="1"/>
  <c r="D70" i="5" s="1"/>
  <c r="C78" i="5"/>
  <c r="C77" i="5" s="1"/>
  <c r="C70" i="5" s="1"/>
  <c r="E75" i="5"/>
  <c r="D75" i="5"/>
  <c r="C75" i="5"/>
  <c r="E72" i="5"/>
  <c r="D72" i="5"/>
  <c r="C72" i="5"/>
  <c r="E71" i="5"/>
  <c r="D71" i="5"/>
  <c r="C71" i="5"/>
  <c r="E68" i="5"/>
  <c r="D68" i="5"/>
  <c r="D65" i="5" s="1"/>
  <c r="D64" i="5" s="1"/>
  <c r="C68" i="5"/>
  <c r="E65" i="5"/>
  <c r="E64" i="5" s="1"/>
  <c r="E54" i="5" s="1"/>
  <c r="C65" i="5"/>
  <c r="C64" i="5" s="1"/>
  <c r="C54" i="5" s="1"/>
  <c r="E62" i="5"/>
  <c r="D62" i="5"/>
  <c r="C62" i="5"/>
  <c r="E60" i="5"/>
  <c r="D60" i="5"/>
  <c r="C60" i="5"/>
  <c r="E58" i="5"/>
  <c r="D58" i="5"/>
  <c r="C58" i="5"/>
  <c r="E57" i="5"/>
  <c r="D57" i="5"/>
  <c r="D56" i="5" s="1"/>
  <c r="D55" i="5" s="1"/>
  <c r="C57" i="5"/>
  <c r="E56" i="5"/>
  <c r="C56" i="5"/>
  <c r="E55" i="5"/>
  <c r="C55" i="5"/>
  <c r="E51" i="5"/>
  <c r="D51" i="5"/>
  <c r="C51" i="5"/>
  <c r="E48" i="5"/>
  <c r="E47" i="5" s="1"/>
  <c r="E43" i="5" s="1"/>
  <c r="D48" i="5"/>
  <c r="C48" i="5"/>
  <c r="D47" i="5"/>
  <c r="C47" i="5"/>
  <c r="E44" i="5"/>
  <c r="D44" i="5"/>
  <c r="C44" i="5"/>
  <c r="D43" i="5"/>
  <c r="C43" i="5"/>
  <c r="E40" i="5"/>
  <c r="E39" i="5" s="1"/>
  <c r="D40" i="5"/>
  <c r="C40" i="5"/>
  <c r="D39" i="5"/>
  <c r="C39" i="5"/>
  <c r="E37" i="5"/>
  <c r="D37" i="5"/>
  <c r="C37" i="5"/>
  <c r="E35" i="5"/>
  <c r="D35" i="5"/>
  <c r="D29" i="5" s="1"/>
  <c r="C35" i="5"/>
  <c r="C34" i="5"/>
  <c r="E33" i="5"/>
  <c r="D33" i="5"/>
  <c r="C33" i="5"/>
  <c r="C32" i="5"/>
  <c r="C31" i="5" s="1"/>
  <c r="C30" i="5" s="1"/>
  <c r="C29" i="5" s="1"/>
  <c r="E31" i="5"/>
  <c r="D31" i="5"/>
  <c r="E30" i="5"/>
  <c r="D30" i="5"/>
  <c r="E29" i="5"/>
  <c r="E27" i="5"/>
  <c r="D27" i="5"/>
  <c r="C27" i="5"/>
  <c r="E25" i="5"/>
  <c r="D25" i="5"/>
  <c r="C25" i="5"/>
  <c r="E23" i="5"/>
  <c r="D23" i="5"/>
  <c r="C23" i="5"/>
  <c r="E21" i="5"/>
  <c r="D21" i="5"/>
  <c r="D20" i="5" s="1"/>
  <c r="D19" i="5" s="1"/>
  <c r="D242" i="5" s="1"/>
  <c r="C21" i="5"/>
  <c r="E20" i="5"/>
  <c r="E19" i="5" s="1"/>
  <c r="C20" i="5"/>
  <c r="C19" i="5" s="1"/>
  <c r="C242" i="5" s="1"/>
  <c r="C17" i="5"/>
  <c r="C16" i="5" s="1"/>
  <c r="C15" i="5" s="1"/>
  <c r="E16" i="5"/>
  <c r="D16" i="5"/>
  <c r="D15" i="5" s="1"/>
  <c r="E15" i="5"/>
  <c r="C14" i="5" l="1"/>
  <c r="C13" i="5"/>
  <c r="C229" i="5" s="1"/>
  <c r="C236" i="5" s="1"/>
  <c r="C237" i="5" s="1"/>
  <c r="D54" i="5"/>
  <c r="E242" i="5"/>
  <c r="E13" i="5"/>
  <c r="E14" i="5"/>
  <c r="C119" i="5"/>
  <c r="C118" i="5" s="1"/>
  <c r="D13" i="5"/>
  <c r="D14" i="5"/>
  <c r="E119" i="5"/>
  <c r="E118" i="5" s="1"/>
  <c r="D125" i="5"/>
  <c r="D170" i="5"/>
  <c r="C17" i="3"/>
  <c r="C34" i="3"/>
  <c r="C33" i="3"/>
  <c r="C30" i="3" s="1"/>
  <c r="C29" i="3" s="1"/>
  <c r="C32" i="3"/>
  <c r="C58" i="3"/>
  <c r="C57" i="3"/>
  <c r="C56" i="3" s="1"/>
  <c r="C55" i="3" s="1"/>
  <c r="E125" i="3"/>
  <c r="C158" i="3"/>
  <c r="D158" i="3"/>
  <c r="E158" i="3"/>
  <c r="E121" i="3"/>
  <c r="D121" i="3"/>
  <c r="C121" i="3"/>
  <c r="C120" i="3" s="1"/>
  <c r="E227" i="3"/>
  <c r="E226" i="3" s="1"/>
  <c r="D227" i="3"/>
  <c r="D226" i="3"/>
  <c r="C227" i="3"/>
  <c r="C226" i="3"/>
  <c r="E224" i="3"/>
  <c r="D224" i="3"/>
  <c r="C224" i="3"/>
  <c r="E222" i="3"/>
  <c r="D222" i="3"/>
  <c r="C222" i="3"/>
  <c r="E220" i="3"/>
  <c r="D220" i="3"/>
  <c r="C220" i="3"/>
  <c r="E218" i="3"/>
  <c r="D218" i="3"/>
  <c r="C218" i="3"/>
  <c r="C213" i="3" s="1"/>
  <c r="E216" i="3"/>
  <c r="D216" i="3"/>
  <c r="C216" i="3"/>
  <c r="E214" i="3"/>
  <c r="D214" i="3"/>
  <c r="D213" i="3"/>
  <c r="C214" i="3"/>
  <c r="E211" i="3"/>
  <c r="D211" i="3"/>
  <c r="C211" i="3"/>
  <c r="E209" i="3"/>
  <c r="D209" i="3"/>
  <c r="C209" i="3"/>
  <c r="E207" i="3"/>
  <c r="D207" i="3"/>
  <c r="C207" i="3"/>
  <c r="E205" i="3"/>
  <c r="D205" i="3"/>
  <c r="C205" i="3"/>
  <c r="E204" i="3"/>
  <c r="D204" i="3"/>
  <c r="D203" i="3" s="1"/>
  <c r="D170" i="3" s="1"/>
  <c r="C204" i="3"/>
  <c r="C203" i="3" s="1"/>
  <c r="E203" i="3"/>
  <c r="E201" i="3"/>
  <c r="D201" i="3"/>
  <c r="C201" i="3"/>
  <c r="E199" i="3"/>
  <c r="D199" i="3"/>
  <c r="C199" i="3"/>
  <c r="E197" i="3"/>
  <c r="D197" i="3"/>
  <c r="C197" i="3"/>
  <c r="E195" i="3"/>
  <c r="D195" i="3"/>
  <c r="C195" i="3"/>
  <c r="E193" i="3"/>
  <c r="D193" i="3"/>
  <c r="C193" i="3"/>
  <c r="E191" i="3"/>
  <c r="D191" i="3"/>
  <c r="C191" i="3"/>
  <c r="E189" i="3"/>
  <c r="D189" i="3"/>
  <c r="C189" i="3"/>
  <c r="E187" i="3"/>
  <c r="D187" i="3"/>
  <c r="C187" i="3"/>
  <c r="E185" i="3"/>
  <c r="D185" i="3"/>
  <c r="C185" i="3"/>
  <c r="E183" i="3"/>
  <c r="D183" i="3"/>
  <c r="C183" i="3"/>
  <c r="E181" i="3"/>
  <c r="D181" i="3"/>
  <c r="C181" i="3"/>
  <c r="E179" i="3"/>
  <c r="D179" i="3"/>
  <c r="C179" i="3"/>
  <c r="E177" i="3"/>
  <c r="D177" i="3"/>
  <c r="C177" i="3"/>
  <c r="E175" i="3"/>
  <c r="D175" i="3"/>
  <c r="C175" i="3"/>
  <c r="E173" i="3"/>
  <c r="D173" i="3"/>
  <c r="C173" i="3"/>
  <c r="E171" i="3"/>
  <c r="D171" i="3"/>
  <c r="C171" i="3"/>
  <c r="E168" i="3"/>
  <c r="D168" i="3"/>
  <c r="C168" i="3"/>
  <c r="E166" i="3"/>
  <c r="D166" i="3"/>
  <c r="C166" i="3"/>
  <c r="E164" i="3"/>
  <c r="D164" i="3"/>
  <c r="C164" i="3"/>
  <c r="E162" i="3"/>
  <c r="D162" i="3"/>
  <c r="C162" i="3"/>
  <c r="D161" i="3"/>
  <c r="D160" i="3" s="1"/>
  <c r="D125" i="3" s="1"/>
  <c r="C160" i="3"/>
  <c r="E160" i="3"/>
  <c r="E156" i="3"/>
  <c r="D156" i="3"/>
  <c r="E154" i="3"/>
  <c r="D154" i="3"/>
  <c r="C154" i="3"/>
  <c r="C125" i="3" s="1"/>
  <c r="E152" i="3"/>
  <c r="D152" i="3"/>
  <c r="C152" i="3"/>
  <c r="E150" i="3"/>
  <c r="D150" i="3"/>
  <c r="C150" i="3"/>
  <c r="E148" i="3"/>
  <c r="D148" i="3"/>
  <c r="C148" i="3"/>
  <c r="E146" i="3"/>
  <c r="D146" i="3"/>
  <c r="C146" i="3"/>
  <c r="E144" i="3"/>
  <c r="D144" i="3"/>
  <c r="C144" i="3"/>
  <c r="E142" i="3"/>
  <c r="D142" i="3"/>
  <c r="C142" i="3"/>
  <c r="E140" i="3"/>
  <c r="D140" i="3"/>
  <c r="C140" i="3"/>
  <c r="E138" i="3"/>
  <c r="D138" i="3"/>
  <c r="C138" i="3"/>
  <c r="E136" i="3"/>
  <c r="D136" i="3"/>
  <c r="C136" i="3"/>
  <c r="E134" i="3"/>
  <c r="D134" i="3"/>
  <c r="C134" i="3"/>
  <c r="E132" i="3"/>
  <c r="D132" i="3"/>
  <c r="C132" i="3"/>
  <c r="E130" i="3"/>
  <c r="D130" i="3"/>
  <c r="C130" i="3"/>
  <c r="E128" i="3"/>
  <c r="D128" i="3"/>
  <c r="C128" i="3"/>
  <c r="E126" i="3"/>
  <c r="D126" i="3"/>
  <c r="C126" i="3"/>
  <c r="E123" i="3"/>
  <c r="E120" i="3" s="1"/>
  <c r="E119" i="3" s="1"/>
  <c r="E118" i="3" s="1"/>
  <c r="D123" i="3"/>
  <c r="C123" i="3"/>
  <c r="D120" i="3"/>
  <c r="E116" i="3"/>
  <c r="E115" i="3" s="1"/>
  <c r="D116" i="3"/>
  <c r="C116" i="3"/>
  <c r="C115" i="3"/>
  <c r="D115" i="3"/>
  <c r="C113" i="3"/>
  <c r="C110" i="3"/>
  <c r="C109" i="3" s="1"/>
  <c r="C86" i="3" s="1"/>
  <c r="C107" i="3"/>
  <c r="C105" i="3"/>
  <c r="C103" i="3"/>
  <c r="C101" i="3"/>
  <c r="C99" i="3"/>
  <c r="C97" i="3"/>
  <c r="C95" i="3"/>
  <c r="C93" i="3"/>
  <c r="E90" i="3"/>
  <c r="E86" i="3" s="1"/>
  <c r="D90" i="3"/>
  <c r="C90" i="3"/>
  <c r="E88" i="3"/>
  <c r="E87" i="3"/>
  <c r="D88" i="3"/>
  <c r="D87" i="3" s="1"/>
  <c r="C88" i="3"/>
  <c r="C87" i="3"/>
  <c r="D86" i="3"/>
  <c r="E84" i="3"/>
  <c r="E83" i="3" s="1"/>
  <c r="D84" i="3"/>
  <c r="D83" i="3" s="1"/>
  <c r="C84" i="3"/>
  <c r="C83" i="3"/>
  <c r="E81" i="3"/>
  <c r="E77" i="3" s="1"/>
  <c r="D81" i="3"/>
  <c r="C81" i="3"/>
  <c r="E78" i="3"/>
  <c r="D78" i="3"/>
  <c r="D77" i="3"/>
  <c r="D70" i="3" s="1"/>
  <c r="C78" i="3"/>
  <c r="C77" i="3" s="1"/>
  <c r="C70" i="3" s="1"/>
  <c r="E75" i="3"/>
  <c r="D75" i="3"/>
  <c r="C75" i="3"/>
  <c r="C71" i="3"/>
  <c r="E72" i="3"/>
  <c r="E71" i="3" s="1"/>
  <c r="D72" i="3"/>
  <c r="D71" i="3"/>
  <c r="C72" i="3"/>
  <c r="E68" i="3"/>
  <c r="E65" i="3" s="1"/>
  <c r="E64" i="3" s="1"/>
  <c r="D68" i="3"/>
  <c r="D65" i="3"/>
  <c r="D64" i="3" s="1"/>
  <c r="C68" i="3"/>
  <c r="C65" i="3" s="1"/>
  <c r="C64" i="3" s="1"/>
  <c r="E62" i="3"/>
  <c r="D62" i="3"/>
  <c r="C62" i="3"/>
  <c r="E60" i="3"/>
  <c r="D60" i="3"/>
  <c r="C60" i="3"/>
  <c r="E58" i="3"/>
  <c r="D58" i="3"/>
  <c r="D57" i="3" s="1"/>
  <c r="D56" i="3" s="1"/>
  <c r="D55" i="3" s="1"/>
  <c r="D54" i="3" s="1"/>
  <c r="E57" i="3"/>
  <c r="E56" i="3"/>
  <c r="E55" i="3" s="1"/>
  <c r="E51" i="3"/>
  <c r="D51" i="3"/>
  <c r="D47" i="3" s="1"/>
  <c r="C51" i="3"/>
  <c r="E48" i="3"/>
  <c r="D48" i="3"/>
  <c r="C48" i="3"/>
  <c r="C47" i="3" s="1"/>
  <c r="E47" i="3"/>
  <c r="E44" i="3"/>
  <c r="E43" i="3" s="1"/>
  <c r="D44" i="3"/>
  <c r="C44" i="3"/>
  <c r="C43" i="3" s="1"/>
  <c r="E40" i="3"/>
  <c r="E39" i="3" s="1"/>
  <c r="D40" i="3"/>
  <c r="C40" i="3"/>
  <c r="D39" i="3"/>
  <c r="C39" i="3"/>
  <c r="E37" i="3"/>
  <c r="D37" i="3"/>
  <c r="C37" i="3"/>
  <c r="E35" i="3"/>
  <c r="D35" i="3"/>
  <c r="D29" i="3" s="1"/>
  <c r="C35" i="3"/>
  <c r="E33" i="3"/>
  <c r="D33" i="3"/>
  <c r="E31" i="3"/>
  <c r="E30" i="3" s="1"/>
  <c r="E29" i="3" s="1"/>
  <c r="D31" i="3"/>
  <c r="D30" i="3" s="1"/>
  <c r="C31" i="3"/>
  <c r="E27" i="3"/>
  <c r="D27" i="3"/>
  <c r="C27" i="3"/>
  <c r="E25" i="3"/>
  <c r="D25" i="3"/>
  <c r="C25" i="3"/>
  <c r="E23" i="3"/>
  <c r="D23" i="3"/>
  <c r="C23" i="3"/>
  <c r="C20" i="3" s="1"/>
  <c r="C19" i="3" s="1"/>
  <c r="C242" i="3" s="1"/>
  <c r="E21" i="3"/>
  <c r="E20" i="3" s="1"/>
  <c r="E19" i="3" s="1"/>
  <c r="D21" i="3"/>
  <c r="D20" i="3"/>
  <c r="D19" i="3" s="1"/>
  <c r="D242" i="3" s="1"/>
  <c r="C21" i="3"/>
  <c r="E16" i="3"/>
  <c r="D16" i="3"/>
  <c r="D15" i="3" s="1"/>
  <c r="C16" i="3"/>
  <c r="C15" i="3" s="1"/>
  <c r="E15" i="3"/>
  <c r="E57" i="2"/>
  <c r="E58" i="2"/>
  <c r="E56" i="2"/>
  <c r="E55" i="2" s="1"/>
  <c r="D58" i="2"/>
  <c r="D57" i="2" s="1"/>
  <c r="D56" i="2" s="1"/>
  <c r="D55" i="2" s="1"/>
  <c r="C58" i="2"/>
  <c r="C57" i="2" s="1"/>
  <c r="C56" i="2" s="1"/>
  <c r="C55" i="2" s="1"/>
  <c r="E152" i="2"/>
  <c r="D152" i="2"/>
  <c r="C152" i="2"/>
  <c r="E195" i="2"/>
  <c r="D195" i="2"/>
  <c r="C195" i="2"/>
  <c r="E187" i="2"/>
  <c r="D187" i="2"/>
  <c r="C187" i="2"/>
  <c r="E185" i="2"/>
  <c r="D185" i="2"/>
  <c r="C185" i="2"/>
  <c r="E181" i="2"/>
  <c r="D181" i="2"/>
  <c r="C181" i="2"/>
  <c r="C72" i="2"/>
  <c r="C168" i="2"/>
  <c r="D175" i="2"/>
  <c r="D170" i="2" s="1"/>
  <c r="D218" i="2"/>
  <c r="C224" i="2"/>
  <c r="D211" i="2"/>
  <c r="C211" i="2"/>
  <c r="C209" i="2"/>
  <c r="C201" i="2"/>
  <c r="C175" i="2"/>
  <c r="C171" i="2"/>
  <c r="E168" i="2"/>
  <c r="D168" i="2"/>
  <c r="C144" i="2"/>
  <c r="C128" i="2"/>
  <c r="C84" i="2"/>
  <c r="C83" i="2" s="1"/>
  <c r="E173" i="2"/>
  <c r="D173" i="2"/>
  <c r="C173" i="2"/>
  <c r="C126" i="2"/>
  <c r="C35" i="2"/>
  <c r="E175" i="2"/>
  <c r="C150" i="2"/>
  <c r="E179" i="2"/>
  <c r="D179" i="2"/>
  <c r="C179" i="2"/>
  <c r="E156" i="2"/>
  <c r="D156" i="2"/>
  <c r="C16" i="2"/>
  <c r="C15" i="2"/>
  <c r="E90" i="2"/>
  <c r="E86" i="2" s="1"/>
  <c r="D90" i="2"/>
  <c r="D86" i="2" s="1"/>
  <c r="E33" i="2"/>
  <c r="D33" i="2"/>
  <c r="E16" i="2"/>
  <c r="E15" i="2" s="1"/>
  <c r="D16" i="2"/>
  <c r="D15" i="2"/>
  <c r="C90" i="2"/>
  <c r="C33" i="2"/>
  <c r="C30" i="2"/>
  <c r="E224" i="2"/>
  <c r="E214" i="2"/>
  <c r="E213" i="2" s="1"/>
  <c r="D214" i="2"/>
  <c r="E211" i="2"/>
  <c r="E209" i="2"/>
  <c r="D209" i="2"/>
  <c r="D207" i="2"/>
  <c r="E201" i="2"/>
  <c r="D201" i="2"/>
  <c r="E171" i="2"/>
  <c r="D171" i="2"/>
  <c r="C162" i="2"/>
  <c r="E164" i="2"/>
  <c r="D164" i="2"/>
  <c r="C164" i="2"/>
  <c r="C116" i="2"/>
  <c r="C115" i="2" s="1"/>
  <c r="E128" i="2"/>
  <c r="E48" i="2"/>
  <c r="D48" i="2"/>
  <c r="C48" i="2"/>
  <c r="C47" i="2" s="1"/>
  <c r="C43" i="2" s="1"/>
  <c r="C51" i="2"/>
  <c r="C21" i="2"/>
  <c r="C93" i="2"/>
  <c r="C95" i="2"/>
  <c r="C97" i="2"/>
  <c r="C99" i="2"/>
  <c r="C101" i="2"/>
  <c r="C103" i="2"/>
  <c r="C105" i="2"/>
  <c r="C107" i="2"/>
  <c r="C110" i="2"/>
  <c r="C109" i="2" s="1"/>
  <c r="C86" i="2" s="1"/>
  <c r="C113" i="2"/>
  <c r="D126" i="2"/>
  <c r="E227" i="2"/>
  <c r="E226" i="2" s="1"/>
  <c r="D227" i="2"/>
  <c r="D226" i="2" s="1"/>
  <c r="C227" i="2"/>
  <c r="C226" i="2" s="1"/>
  <c r="D224" i="2"/>
  <c r="E222" i="2"/>
  <c r="D222" i="2"/>
  <c r="D213" i="2" s="1"/>
  <c r="C222" i="2"/>
  <c r="E220" i="2"/>
  <c r="D220" i="2"/>
  <c r="C220" i="2"/>
  <c r="E218" i="2"/>
  <c r="C218" i="2"/>
  <c r="E216" i="2"/>
  <c r="D216" i="2"/>
  <c r="C216" i="2"/>
  <c r="C214" i="2"/>
  <c r="E207" i="2"/>
  <c r="C207" i="2"/>
  <c r="E205" i="2"/>
  <c r="D205" i="2"/>
  <c r="C205" i="2"/>
  <c r="E204" i="2"/>
  <c r="E203" i="2" s="1"/>
  <c r="D204" i="2"/>
  <c r="D203" i="2" s="1"/>
  <c r="C204" i="2"/>
  <c r="C203" i="2" s="1"/>
  <c r="E199" i="2"/>
  <c r="D199" i="2"/>
  <c r="C199" i="2"/>
  <c r="C197" i="2"/>
  <c r="E197" i="2"/>
  <c r="D197" i="2"/>
  <c r="E193" i="2"/>
  <c r="D193" i="2"/>
  <c r="C193" i="2"/>
  <c r="E191" i="2"/>
  <c r="D191" i="2"/>
  <c r="C191" i="2"/>
  <c r="E189" i="2"/>
  <c r="D189" i="2"/>
  <c r="C189" i="2"/>
  <c r="E183" i="2"/>
  <c r="D183" i="2"/>
  <c r="C183" i="2"/>
  <c r="E177" i="2"/>
  <c r="D177" i="2"/>
  <c r="C177" i="2"/>
  <c r="D166" i="2"/>
  <c r="C166" i="2"/>
  <c r="E166" i="2"/>
  <c r="E162" i="2"/>
  <c r="D162" i="2"/>
  <c r="D161" i="2"/>
  <c r="D160" i="2" s="1"/>
  <c r="C161" i="2"/>
  <c r="C160" i="2"/>
  <c r="E160" i="2"/>
  <c r="E158" i="2"/>
  <c r="D158" i="2"/>
  <c r="C158" i="2"/>
  <c r="E154" i="2"/>
  <c r="D154" i="2"/>
  <c r="C154" i="2"/>
  <c r="E150" i="2"/>
  <c r="D150" i="2"/>
  <c r="E148" i="2"/>
  <c r="D148" i="2"/>
  <c r="C148" i="2"/>
  <c r="E146" i="2"/>
  <c r="D146" i="2"/>
  <c r="C146" i="2"/>
  <c r="C125" i="2" s="1"/>
  <c r="E144" i="2"/>
  <c r="D144" i="2"/>
  <c r="E142" i="2"/>
  <c r="D142" i="2"/>
  <c r="C142" i="2"/>
  <c r="E140" i="2"/>
  <c r="D140" i="2"/>
  <c r="C140" i="2"/>
  <c r="E138" i="2"/>
  <c r="D138" i="2"/>
  <c r="C138" i="2"/>
  <c r="E136" i="2"/>
  <c r="D136" i="2"/>
  <c r="C136" i="2"/>
  <c r="E134" i="2"/>
  <c r="D134" i="2"/>
  <c r="C134" i="2"/>
  <c r="E132" i="2"/>
  <c r="E125" i="2" s="1"/>
  <c r="D132" i="2"/>
  <c r="C132" i="2"/>
  <c r="E130" i="2"/>
  <c r="D130" i="2"/>
  <c r="C130" i="2"/>
  <c r="D128" i="2"/>
  <c r="D125" i="2" s="1"/>
  <c r="E126" i="2"/>
  <c r="E123" i="2"/>
  <c r="D123" i="2"/>
  <c r="D120" i="2" s="1"/>
  <c r="C123" i="2"/>
  <c r="D116" i="2"/>
  <c r="D115" i="2"/>
  <c r="E116" i="2"/>
  <c r="E115" i="2" s="1"/>
  <c r="E88" i="2"/>
  <c r="E87" i="2" s="1"/>
  <c r="D88" i="2"/>
  <c r="D87" i="2"/>
  <c r="C88" i="2"/>
  <c r="C87" i="2" s="1"/>
  <c r="E84" i="2"/>
  <c r="E83" i="2" s="1"/>
  <c r="D84" i="2"/>
  <c r="D83" i="2"/>
  <c r="E81" i="2"/>
  <c r="D81" i="2"/>
  <c r="C81" i="2"/>
  <c r="E78" i="2"/>
  <c r="E77" i="2" s="1"/>
  <c r="E70" i="2" s="1"/>
  <c r="D78" i="2"/>
  <c r="E75" i="2"/>
  <c r="D75" i="2"/>
  <c r="D71" i="2" s="1"/>
  <c r="D70" i="2" s="1"/>
  <c r="C75" i="2"/>
  <c r="C71" i="2" s="1"/>
  <c r="E72" i="2"/>
  <c r="E71" i="2" s="1"/>
  <c r="D72" i="2"/>
  <c r="D68" i="2"/>
  <c r="D65" i="2" s="1"/>
  <c r="D64" i="2" s="1"/>
  <c r="E68" i="2"/>
  <c r="E65" i="2" s="1"/>
  <c r="E64" i="2" s="1"/>
  <c r="C68" i="2"/>
  <c r="E62" i="2"/>
  <c r="D62" i="2"/>
  <c r="C62" i="2"/>
  <c r="E60" i="2"/>
  <c r="D60" i="2"/>
  <c r="C60" i="2"/>
  <c r="E51" i="2"/>
  <c r="D51" i="2"/>
  <c r="E44" i="2"/>
  <c r="D44" i="2"/>
  <c r="C44" i="2"/>
  <c r="C40" i="2"/>
  <c r="C39" i="2" s="1"/>
  <c r="E40" i="2"/>
  <c r="E39" i="2"/>
  <c r="D40" i="2"/>
  <c r="D39" i="2"/>
  <c r="E37" i="2"/>
  <c r="E29" i="2" s="1"/>
  <c r="D37" i="2"/>
  <c r="C37" i="2"/>
  <c r="C29" i="2" s="1"/>
  <c r="E35" i="2"/>
  <c r="D35" i="2"/>
  <c r="E31" i="2"/>
  <c r="D31" i="2"/>
  <c r="D30" i="2" s="1"/>
  <c r="D29" i="2" s="1"/>
  <c r="C31" i="2"/>
  <c r="E27" i="2"/>
  <c r="D27" i="2"/>
  <c r="C27" i="2"/>
  <c r="E25" i="2"/>
  <c r="D25" i="2"/>
  <c r="C25" i="2"/>
  <c r="E23" i="2"/>
  <c r="D23" i="2"/>
  <c r="C23" i="2"/>
  <c r="E21" i="2"/>
  <c r="D21" i="2"/>
  <c r="D20" i="2" s="1"/>
  <c r="D19" i="2" s="1"/>
  <c r="D77" i="2"/>
  <c r="E30" i="2"/>
  <c r="D47" i="2"/>
  <c r="D43" i="2" s="1"/>
  <c r="C65" i="2"/>
  <c r="C64" i="2" s="1"/>
  <c r="C78" i="2"/>
  <c r="C77" i="2" s="1"/>
  <c r="C213" i="2"/>
  <c r="C120" i="2"/>
  <c r="E120" i="2"/>
  <c r="E47" i="2"/>
  <c r="E43" i="2" s="1"/>
  <c r="E20" i="2"/>
  <c r="E19" i="2" s="1"/>
  <c r="E242" i="2" s="1"/>
  <c r="C20" i="2"/>
  <c r="C19" i="2" s="1"/>
  <c r="E213" i="3"/>
  <c r="E170" i="3"/>
  <c r="D119" i="5" l="1"/>
  <c r="D118" i="5" s="1"/>
  <c r="E229" i="5"/>
  <c r="E236" i="5" s="1"/>
  <c r="E237" i="5" s="1"/>
  <c r="D229" i="5"/>
  <c r="D236" i="5" s="1"/>
  <c r="D237" i="5" s="1"/>
  <c r="C54" i="3"/>
  <c r="D119" i="2"/>
  <c r="D118" i="2" s="1"/>
  <c r="D43" i="3"/>
  <c r="D119" i="3"/>
  <c r="D118" i="3" s="1"/>
  <c r="C170" i="2"/>
  <c r="C119" i="2" s="1"/>
  <c r="C118" i="2" s="1"/>
  <c r="E13" i="2"/>
  <c r="E14" i="2"/>
  <c r="E70" i="3"/>
  <c r="D13" i="2"/>
  <c r="D229" i="2" s="1"/>
  <c r="D236" i="2" s="1"/>
  <c r="D237" i="2" s="1"/>
  <c r="D242" i="2"/>
  <c r="D14" i="2"/>
  <c r="C242" i="2"/>
  <c r="C14" i="2"/>
  <c r="C70" i="2"/>
  <c r="C54" i="2" s="1"/>
  <c r="E119" i="2"/>
  <c r="E118" i="2" s="1"/>
  <c r="E54" i="2"/>
  <c r="C14" i="3"/>
  <c r="C13" i="3"/>
  <c r="E13" i="3"/>
  <c r="E229" i="3" s="1"/>
  <c r="E236" i="3" s="1"/>
  <c r="E237" i="3" s="1"/>
  <c r="E14" i="3"/>
  <c r="E242" i="3"/>
  <c r="E54" i="3"/>
  <c r="C170" i="3"/>
  <c r="E170" i="2"/>
  <c r="D54" i="2"/>
  <c r="D14" i="3"/>
  <c r="D13" i="3"/>
  <c r="D229" i="3" s="1"/>
  <c r="D236" i="3" s="1"/>
  <c r="D237" i="3" s="1"/>
  <c r="C119" i="3"/>
  <c r="C118" i="3" s="1"/>
  <c r="C229" i="3" l="1"/>
  <c r="C236" i="3" s="1"/>
  <c r="C237" i="3" s="1"/>
  <c r="C13" i="2"/>
  <c r="C229" i="2" s="1"/>
  <c r="C236" i="2" s="1"/>
  <c r="C237" i="2" s="1"/>
  <c r="E229" i="2"/>
  <c r="E236" i="2" s="1"/>
  <c r="E237" i="2" s="1"/>
</calcChain>
</file>

<file path=xl/sharedStrings.xml><?xml version="1.0" encoding="utf-8"?>
<sst xmlns="http://schemas.openxmlformats.org/spreadsheetml/2006/main" count="2686" uniqueCount="525">
  <si>
    <t>Код бюджетной классификации Российской Федерации</t>
  </si>
  <si>
    <t>1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</si>
  <si>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</si>
  <si>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</si>
  <si>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</si>
  <si>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</si>
  <si>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</si>
  <si>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</si>
  <si>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</si>
  <si>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</si>
  <si>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</si>
  <si>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1 03 00000 00 0000 000 </t>
  </si>
  <si>
    <t xml:space="preserve">1 03 02000 01 0000 110 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</si>
  <si>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</si>
  <si>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</si>
  <si>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</si>
  <si>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</si>
  <si>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</si>
  <si>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</si>
  <si>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</si>
  <si>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</si>
  <si>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</si>
  <si>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</si>
  <si>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 xml:space="preserve">1 05 04020 02 0000 110 </t>
  </si>
  <si>
    <t xml:space="preserve">1 08 00000 00 0000 000 </t>
  </si>
  <si>
    <t>ГОСУДАРСТВЕННАЯ ПОШЛИНА</t>
  </si>
  <si>
    <t xml:space="preserve">1 08 03000 01 0000 110 </t>
  </si>
  <si>
    <t xml:space="preserve">1 08 03010 01 0000 110 </t>
  </si>
  <si>
    <t xml:space="preserve">1 08 07000 01 0000 110 </t>
  </si>
  <si>
    <t xml:space="preserve">1 08 07020 01 0000 110 </t>
  </si>
  <si>
    <t xml:space="preserve">1 08 07100 01 0000 110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</si>
  <si>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</si>
  <si>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</si>
  <si>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</si>
  <si>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 xml:space="preserve">1 11 05010 00 0000 120 </t>
  </si>
  <si>
    <t xml:space="preserve">1 11 05013 05 0000 120 </t>
  </si>
  <si>
    <t xml:space="preserve">1 11 05020 00 0000 120 </t>
  </si>
  <si>
    <t xml:space="preserve">1 11 05025 05 0000 120 </t>
  </si>
  <si>
    <t xml:space="preserve">1 11 05070 00 0000 120 </t>
  </si>
  <si>
    <t xml:space="preserve">1 11 05075 05 0000 120 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</si>
  <si>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</si>
  <si>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</si>
  <si>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</si>
  <si>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</si>
  <si>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</si>
  <si>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 xml:space="preserve">1 12 01040 01 0000 120 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</si>
  <si>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</si>
  <si>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</si>
  <si>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</si>
  <si>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</si>
  <si>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</si>
  <si>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</si>
  <si>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</si>
  <si>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</si>
  <si>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</si>
  <si>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</si>
  <si>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</si>
  <si>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</si>
  <si>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</si>
  <si>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</si>
  <si>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</si>
  <si>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</si>
  <si>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</si>
  <si>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</si>
  <si>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</si>
  <si>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</si>
  <si>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</si>
  <si>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</si>
  <si>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</si>
  <si>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</si>
  <si>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</si>
  <si>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</si>
  <si>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</si>
  <si>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</si>
  <si>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</si>
  <si>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ИТОГО ДОХОДОВ</t>
  </si>
  <si>
    <t xml:space="preserve">к решению Собрания депутатов Октябрьского </t>
  </si>
  <si>
    <t xml:space="preserve">района " О бюджете Октябрьского района на </t>
  </si>
  <si>
    <t>Заместитель главы Администрации Октябрьского райна</t>
  </si>
  <si>
    <t xml:space="preserve">1 11 05013 13 0000 120 </t>
  </si>
  <si>
    <t xml:space="preserve">1 12 01041 01 0000 120 </t>
  </si>
  <si>
    <t xml:space="preserve">1 12 01030 01 0000 120 </t>
  </si>
  <si>
    <t>начальник ФЭУ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</si>
  <si>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</si>
  <si>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Субсидии бюджетам муниципальных районов  на софинансирование капитальных вложений в объекты муниципальной собственности</t>
  </si>
  <si>
    <t xml:space="preserve">2 02 10000 00 0000 150 </t>
  </si>
  <si>
    <t xml:space="preserve">2 02 15001 00 0000 150 </t>
  </si>
  <si>
    <t xml:space="preserve">2 02 15001 05 0000 150 </t>
  </si>
  <si>
    <t xml:space="preserve">2 02 20000 00 0000 150 </t>
  </si>
  <si>
    <t xml:space="preserve">2 02 20216 00 0000 150 </t>
  </si>
  <si>
    <t xml:space="preserve">2 02 20216 05 0000 150 </t>
  </si>
  <si>
    <t xml:space="preserve">2 02 25519 00 0000 150 </t>
  </si>
  <si>
    <t xml:space="preserve">2 02 25519 05 0000 150 </t>
  </si>
  <si>
    <t>2 02 25555 00 0000 150</t>
  </si>
  <si>
    <t xml:space="preserve">2 02 25555 05 0000 150 </t>
  </si>
  <si>
    <t xml:space="preserve">2 02 27112 00 0000 150 </t>
  </si>
  <si>
    <t xml:space="preserve">2 02 27112 05 0000 150 </t>
  </si>
  <si>
    <t xml:space="preserve">2 02 29999 00 0000 150 </t>
  </si>
  <si>
    <t xml:space="preserve">2 02 29999 05 0000 150 </t>
  </si>
  <si>
    <t xml:space="preserve">2 02 30000 00 0000 150 </t>
  </si>
  <si>
    <t xml:space="preserve">2 02 30013 00 0000 150 </t>
  </si>
  <si>
    <t xml:space="preserve">2 02 30013 05 0000 150 </t>
  </si>
  <si>
    <t xml:space="preserve">2 02 30022 00 0000 150 </t>
  </si>
  <si>
    <t xml:space="preserve">2 02 30022 05 0000 150 </t>
  </si>
  <si>
    <t xml:space="preserve">2 02 30024 00 0000 150 </t>
  </si>
  <si>
    <t xml:space="preserve">2 02 30024 05 0000 150 </t>
  </si>
  <si>
    <t xml:space="preserve">2 02 35084 00 0000 150 </t>
  </si>
  <si>
    <t xml:space="preserve">2 02 35084 05 0000 150 </t>
  </si>
  <si>
    <t xml:space="preserve">2 02 35120 00 0000 150 </t>
  </si>
  <si>
    <t xml:space="preserve">2 02 35120 05 0000 150 </t>
  </si>
  <si>
    <t xml:space="preserve">2 02 35137 00 0000 150 </t>
  </si>
  <si>
    <t xml:space="preserve">2 02 35137 05 0000 150 </t>
  </si>
  <si>
    <t xml:space="preserve">2 02 35220 00 0000 150 </t>
  </si>
  <si>
    <t xml:space="preserve">2 02 35220 05 0000 150 </t>
  </si>
  <si>
    <t xml:space="preserve">2 02 35250 00 0000 150 </t>
  </si>
  <si>
    <t xml:space="preserve">2 02 35250 05 0000 150 </t>
  </si>
  <si>
    <t xml:space="preserve">2 02 35260 00 0000 150 </t>
  </si>
  <si>
    <t xml:space="preserve">2 02 35260 05 0000 150 </t>
  </si>
  <si>
    <t xml:space="preserve">2 02 35270 00 0000 150 </t>
  </si>
  <si>
    <t xml:space="preserve">2 02 35270 05 0000 150 </t>
  </si>
  <si>
    <t xml:space="preserve">2 02 35280 00 0000 150 </t>
  </si>
  <si>
    <t xml:space="preserve">2 02 35280 05 0000 150 </t>
  </si>
  <si>
    <t xml:space="preserve">2 02 35380 00 0000 150 </t>
  </si>
  <si>
    <t xml:space="preserve">2 02 35380 05 0000 150 </t>
  </si>
  <si>
    <t xml:space="preserve">2 02 35541 00 0000 150 </t>
  </si>
  <si>
    <t xml:space="preserve">2 02 35541 05 0000 150 </t>
  </si>
  <si>
    <t xml:space="preserve">2 02 35930 00 0000 150 </t>
  </si>
  <si>
    <t xml:space="preserve">2 02 35930 05 0000 150 </t>
  </si>
  <si>
    <t xml:space="preserve">2 02 39999 00 0000 150 </t>
  </si>
  <si>
    <t xml:space="preserve">2 02 39999 05 0000 150 </t>
  </si>
  <si>
    <t xml:space="preserve">2 02 40000 00 0000 150 </t>
  </si>
  <si>
    <t xml:space="preserve">2 02 40014 00 0000 150 </t>
  </si>
  <si>
    <t xml:space="preserve">2 02 40014 05 0000 150 </t>
  </si>
  <si>
    <t xml:space="preserve">2 02 49999 00 0000 150 </t>
  </si>
  <si>
    <t xml:space="preserve">2 02 49999 05 0000 150 </t>
  </si>
  <si>
    <t>ПРОЧИЕ НЕНАЛОГОВЫЕ ДОХОДЫ</t>
  </si>
  <si>
    <t xml:space="preserve">1 17 00000 00 0000 000 </t>
  </si>
  <si>
    <t xml:space="preserve">2 02 35573 00 0000 150 </t>
  </si>
  <si>
    <t xml:space="preserve">2 02 35573 05 0000 150 </t>
  </si>
  <si>
    <t xml:space="preserve">2 02 25097 00 0000 150 </t>
  </si>
  <si>
    <t xml:space="preserve">2 02 25097 05 0000 150 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</si>
  <si>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</si>
  <si>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поддержку отрасли культуры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</si>
  <si>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</si>
  <si>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Приложение 1</t>
  </si>
  <si>
    <t>Т.В. Юшковская</t>
  </si>
  <si>
    <t xml:space="preserve">2 02 20077 05 0000 150
</t>
  </si>
  <si>
    <t>2 02 20077 00 0000 150</t>
  </si>
  <si>
    <t>2 02 35543 00 0000 150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</si>
  <si>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</si>
  <si>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2 02 35543 05 0000 150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</si>
  <si>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</si>
  <si>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</si>
  <si>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</si>
  <si>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</si>
  <si>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</si>
  <si>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</si>
  <si>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</si>
  <si>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</si>
  <si>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</si>
  <si>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1 03 02231 01 0000 110</t>
  </si>
  <si>
    <t xml:space="preserve">1 03 02241 01 0000 110
</t>
  </si>
  <si>
    <t>1 03 02251 01 0000 110</t>
  </si>
  <si>
    <t xml:space="preserve">1 03 02261 01 0000 110
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</si>
  <si>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</si>
  <si>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</si>
  <si>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</si>
  <si>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</si>
  <si>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</si>
  <si>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</si>
  <si>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</si>
  <si>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</si>
  <si>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</si>
  <si>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</si>
  <si>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2 02 45393 05 0000 150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</si>
  <si>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</si>
  <si>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</si>
  <si>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</si>
  <si>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1 14 06025 05 0000 430
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</si>
  <si>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</si>
  <si>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1 14 06020 00 0000 430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</si>
  <si>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</si>
  <si>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1 14 06013 13 0000 430
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</si>
  <si>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</si>
  <si>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</si>
  <si>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</si>
  <si>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</si>
  <si>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</si>
  <si>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</si>
  <si>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1 14 06300 00 0000 430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</si>
  <si>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</si>
  <si>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</si>
  <si>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 xml:space="preserve">1 08 07141 01 0000 110 </t>
  </si>
  <si>
    <t xml:space="preserve">1 08 06000 01 0000 110 </t>
  </si>
  <si>
    <t>1 06 04000 02 0000 110</t>
  </si>
  <si>
    <t>Транспортный налог с организаций</t>
  </si>
  <si>
    <t>Транспортный налог с физических лиц</t>
  </si>
  <si>
    <t>1 06 04011 02 0000 110</t>
  </si>
  <si>
    <t>1 06 04012 02 0000 110</t>
  </si>
  <si>
    <t>НАЛОГОВЫЕ ДОХОДЫ</t>
  </si>
  <si>
    <t>НЕНАЛОГОВЫЕ ДОХОДЫ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</si>
  <si>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</si>
  <si>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</si>
  <si>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</si>
  <si>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</si>
  <si>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</si>
  <si>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2 02 25169 00 0000 150</t>
  </si>
  <si>
    <t>2 02 25169 05 0000 150</t>
  </si>
  <si>
    <t>2 02 25576 00 0000 150</t>
  </si>
  <si>
    <t xml:space="preserve">2 02 25576 05 0000 150 </t>
  </si>
  <si>
    <t>Субсидии бюджетам на обеспечение комплексного развития сельских территорий</t>
  </si>
  <si>
    <t>2 02 27576 05 0000 150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</si>
  <si>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</si>
  <si>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</si>
  <si>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</si>
  <si>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1 06 00000 00 0000 000</t>
  </si>
  <si>
    <t>НАЛОГИ НА ИМУЩЕСТВО</t>
  </si>
  <si>
    <t>Транспортный налог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</si>
  <si>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</si>
  <si>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</si>
  <si>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2 02 25497 05 0000 150</t>
  </si>
  <si>
    <t>Субсидии бюджетам на реализацию мероприятий по обеспечению жильем молодых семей</t>
  </si>
  <si>
    <t>2 02 25497 00 0000 150</t>
  </si>
  <si>
    <t>2 07 05000 05 0000 150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</si>
  <si>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</si>
  <si>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</si>
  <si>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2 07 05010 05 0000 150</t>
  </si>
  <si>
    <t>2 07 00000 00 0000 000</t>
  </si>
  <si>
    <t>ПРОЧИЕ БЕЗВОЗМЕЗДНЫЕ ПОСТУПЛЕНИЯ</t>
  </si>
  <si>
    <t xml:space="preserve">2 02 35508 05 0000 150 </t>
  </si>
  <si>
    <t xml:space="preserve">2 02 35508 00 0000 150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</si>
  <si>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</si>
  <si>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 xml:space="preserve">2 02 20298 00 0000 150 </t>
  </si>
  <si>
    <t xml:space="preserve">2 02 20298 05 0000 150 </t>
  </si>
  <si>
    <t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</si>
  <si>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 Фонда содействия реформированию жилищно-коммунального хозяйства</t>
  </si>
  <si>
    <t>2 02 25299 00 0000 150</t>
  </si>
  <si>
    <t>2 02 25299 05 0000 150</t>
  </si>
  <si>
    <t>Субсидии бюджетам на софинансирование расходных обязательств субъектов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</si>
  <si>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муниципальных образований на софинансирование расходных обязательств субъектов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</si>
  <si>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2 02 45303 00 0000 150</t>
  </si>
  <si>
    <t>2 02 45303 05 0000 150</t>
  </si>
  <si>
    <t>2 02 25230 00 0000 150</t>
  </si>
  <si>
    <t>2 02 25230 05 0000 150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</si>
  <si>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</si>
  <si>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</si>
  <si>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</si>
  <si>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</si>
  <si>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</si>
  <si>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2 02 49001 00 0000 150</t>
  </si>
  <si>
    <t>2 02 35302 05 0000 150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</si>
  <si>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</si>
  <si>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</si>
  <si>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2 02 25232 00 0000 150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</si>
  <si>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</si>
  <si>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</si>
  <si>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</si>
  <si>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Дотации бюджетам на поддержку мер по обеспечению сбалансированности бюджетов</t>
  </si>
  <si>
    <t xml:space="preserve">2 02 15002 00 0000 150 </t>
  </si>
  <si>
    <t>Дотации бюджетам муниципальных районов на поддержку мер по обеспечению сбалансированности бюджетов</t>
  </si>
  <si>
    <t xml:space="preserve">2 02 15002 05 0000 150 </t>
  </si>
  <si>
    <t>2 02 25304 00 0000 150</t>
  </si>
  <si>
    <t>2 02 25304 05 0000 150</t>
  </si>
  <si>
    <t xml:space="preserve">1 08 07150 01 0000 110 </t>
  </si>
  <si>
    <t>2023 год
(тыс. руб.)</t>
  </si>
  <si>
    <t>1 05 01000 00 0000 110</t>
  </si>
  <si>
    <t>1 05 01010 01 0000 110</t>
  </si>
  <si>
    <t>1 05 01011 01 0000 110</t>
  </si>
  <si>
    <t>1 05 01020 01 0000 110</t>
  </si>
  <si>
    <t>1 05 01021 01 0000 110</t>
  </si>
  <si>
    <t>2 02 25365 05 0000 150</t>
  </si>
  <si>
    <t>2 02 25365 00 0000 150</t>
  </si>
  <si>
    <t>2 02 45192 00 0000 150</t>
  </si>
  <si>
    <t>2 02 45192 05 0000 150</t>
  </si>
  <si>
    <t>Межбюджетные трансферты, передаваемые бюджетам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</si>
  <si>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муниципальных районов на оснащение оборудованием региональных сосудистых центров и первичных сосудистых отделений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</si>
  <si>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</si>
  <si>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</si>
  <si>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</si>
  <si>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</si>
  <si>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2 02 25210 00 0000 150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</si>
  <si>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</si>
  <si>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</si>
  <si>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</si>
  <si>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</si>
  <si>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</si>
  <si>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проведение Всероссийской переписи населения 2020 года</t>
  </si>
  <si>
    <t xml:space="preserve">2 02 35469 05 0000 150 </t>
  </si>
  <si>
    <t xml:space="preserve">2 02 35469 00 0000 150 </t>
  </si>
  <si>
    <t>Субвенции бюджетам на проведение Всероссийской переписи населения 2020 года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</si>
  <si>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</si>
  <si>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</si>
  <si>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1  16 11000 01 0000 140</t>
  </si>
  <si>
    <t xml:space="preserve">Платежи, уплачиваемые в целях возмещения вреда
</t>
  </si>
  <si>
    <t>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</si>
  <si>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</si>
  <si>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</si>
  <si>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</si>
  <si>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</si>
  <si>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</si>
  <si>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</si>
  <si>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</si>
  <si>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</si>
  <si>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</si>
  <si>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</si>
  <si>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</si>
  <si>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</si>
  <si>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</si>
  <si>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1 16 01200 01 0000 140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</si>
  <si>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</si>
  <si>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</si>
  <si>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</si>
  <si>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</si>
  <si>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</si>
  <si>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</si>
  <si>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</si>
  <si>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1 16 01170 01 0000 140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</si>
  <si>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</si>
  <si>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</si>
  <si>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</si>
  <si>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</si>
  <si>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</si>
  <si>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</si>
  <si>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</si>
  <si>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1 16 01140 01 0000 140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</si>
  <si>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</si>
  <si>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</si>
  <si>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</si>
  <si>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1 16 01070 01 0000 140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</si>
  <si>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</si>
  <si>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</si>
  <si>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</si>
  <si>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</si>
  <si>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</si>
  <si>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</si>
  <si>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</si>
  <si>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>2024 год
(тыс. руб.)</t>
  </si>
  <si>
    <t xml:space="preserve">НАЛОГИ НА ТОВАРЫ (РАБОТЫ, УСЛУГИ), РЕАЛИЗУЕМЫЕ НА ТЕРРИТОРИИ РОССИЙСКОЙ ФЕДЕРАЦИИ
</t>
  </si>
  <si>
    <t xml:space="preserve">1 08 07141 01 8000 110 </t>
  </si>
  <si>
    <t xml:space="preserve">1 08 07020 01 8000 110 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</si>
  <si>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</si>
  <si>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
</t>
  </si>
  <si>
    <t xml:space="preserve">Субсидии бюджетам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
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</si>
  <si>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</t>
  </si>
  <si>
    <t xml:space="preserve"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</si>
  <si>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</si>
  <si>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
</t>
  </si>
  <si>
    <t xml:space="preserve"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
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</si>
  <si>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</si>
  <si>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Субсидии бюджетам муниципальных районов на реализацию мероприятий по обеспечению жильем молодых семей
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</si>
  <si>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</si>
  <si>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
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</si>
  <si>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
</t>
  </si>
  <si>
    <t>2 02 27372 00 0000 150</t>
  </si>
  <si>
    <t>Субсидии бюджетам на развитие транспортной инфраструктуры на сельских территориях</t>
  </si>
  <si>
    <t>2 02 25372 05 0000 150</t>
  </si>
  <si>
    <t>2 02 25372 00 0000 150</t>
  </si>
  <si>
    <t>Субсидии бюджетам муниципальных районов  на развитие транспортной инфраструктуры на сельских территориях</t>
  </si>
  <si>
    <t>2 02 35084 00 0000 150</t>
  </si>
  <si>
    <t>2 02 35084 05 0000 150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</si>
  <si>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</si>
  <si>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</si>
  <si>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Инициативные платежи, зачисляемые в бюджеты муниципальных районов</t>
  </si>
  <si>
    <t>1 17 15030 05 0000 150</t>
  </si>
  <si>
    <t>Инициативные платежи</t>
  </si>
  <si>
    <t xml:space="preserve">1 17 15000 00 0000 150
</t>
  </si>
  <si>
    <t xml:space="preserve">2023 год и на плановый период 2024 и 2025 годов"   </t>
  </si>
  <si>
    <t>Объем поступлений доходов бюджета Октябрьского района на 2023 год и плановый период 2024 и 2025 годов.</t>
  </si>
  <si>
    <t>2025 год
(тыс. руб.)</t>
  </si>
  <si>
    <t>Субсидии бюджетам на проведение комплексных кадастровых работ</t>
  </si>
  <si>
    <t>2 02 25511 05 0000 150</t>
  </si>
  <si>
    <t>Субсидии бюджетам на реализацию программ формирования современной городской среды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</si>
  <si>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</si>
  <si>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</si>
  <si>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</si>
  <si>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</si>
  <si>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</si>
  <si>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</si>
  <si>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</si>
  <si>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</si>
  <si>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</si>
  <si>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</si>
  <si>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</si>
  <si>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</si>
  <si>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</si>
  <si>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</si>
  <si>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Налог, взимаемый в связи с применением патентной системы налогообложения
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</si>
  <si>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</si>
  <si>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</si>
  <si>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</si>
  <si>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
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</si>
  <si>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</si>
  <si>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</si>
  <si>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
</t>
  </si>
  <si>
    <t xml:space="preserve">Государственная пошлина за выдачу и обмен паспорта гражданина Российской Федерации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</si>
  <si>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</si>
  <si>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
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</si>
  <si>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</si>
  <si>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</si>
  <si>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</si>
  <si>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</si>
  <si>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</si>
  <si>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</si>
  <si>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</si>
  <si>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</si>
  <si>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</si>
  <si>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</si>
  <si>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</si>
  <si>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 и потребления
</t>
  </si>
  <si>
    <t xml:space="preserve">Плата за размещение отходов производства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</si>
  <si>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</si>
  <si>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</si>
  <si>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</si>
  <si>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</si>
  <si>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</si>
  <si>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</si>
  <si>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</si>
  <si>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2 02 25511 00 0000 150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</si>
  <si>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</si>
  <si>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муниципальных районов на поддержку отрасли культуры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</si>
  <si>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</si>
  <si>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</si>
  <si>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
</t>
  </si>
  <si>
    <t xml:space="preserve"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</si>
  <si>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услуг
</t>
  </si>
  <si>
    <t xml:space="preserve">Субвенции бюджетам муниципальных районов на предоставление гражданам субсидий на оплату жилого помещения и коммунальных услуг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</si>
  <si>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</si>
  <si>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</si>
  <si>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</si>
  <si>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</si>
  <si>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</si>
  <si>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</si>
  <si>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</si>
  <si>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
</t>
  </si>
  <si>
    <t xml:space="preserve">Субвенции бюджетам на осуществление ежемесячной выплаты в связи с рождением (усыновлением) первого ребенка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</si>
  <si>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</si>
  <si>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</si>
  <si>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Субвенции бюджетам на государственную регистрацию актов гражданского состояния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</si>
  <si>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</si>
  <si>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</si>
  <si>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</si>
  <si>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от __ .__.2022 №___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</si>
  <si>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 а также  доходов от долевого участия в организации, полученных в виде дивидендов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</si>
  <si>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</si>
  <si>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</si>
  <si>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</si>
  <si>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</si>
  <si>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</si>
  <si>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</si>
  <si>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</si>
  <si>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</si>
  <si>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</si>
  <si>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</si>
  <si>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</si>
  <si>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</si>
  <si>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</si>
  <si>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</si>
  <si>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</si>
  <si>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Единый сельскохозяйственный налог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</si>
  <si>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</si>
  <si>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</si>
  <si>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2 02 25179 05 0000 150</t>
  </si>
  <si>
    <t>2 02 25179 00 0000 150</t>
  </si>
  <si>
    <t>Субсидии бюджетам на проведение
мероприятий по обеспечению деятельности советников директора по воспитанию
и взаимодействию с детскими общественными объединениями
в общеобразовательных организациях</t>
  </si>
  <si>
    <t>Субсидии бюджетам муниципальных
районов на проведение мероприятий по
обеспечению деятельности советников
директора по воспитанию и
взаимодействию с детскими
общественными объединениями в
общеобразовательных организациях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</si>
  <si>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</si>
  <si>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</si>
  <si>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</si>
  <si>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</si>
  <si>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на проведение комплексных кадастровых работ
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</si>
  <si>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</si>
  <si>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</si>
  <si>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</si>
  <si>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Субсидии бюджетам на реализацию программ формирования современной городской среды
</t>
  </si>
  <si>
    <t xml:space="preserve">2 02 25590 00 0000 150 </t>
  </si>
  <si>
    <t xml:space="preserve">2 02 25590 05 0000 150 </t>
  </si>
  <si>
    <t>Субсидии бюджетам муниципальных
районов на техническое оснащение
региональных и муниципальных музеев</t>
  </si>
  <si>
    <t>Субсидии бюджетам на техническое
оснащение региональных и муниципальных музеев</t>
  </si>
  <si>
    <t>2 02 25750 00 0000 150</t>
  </si>
  <si>
    <t xml:space="preserve">2 02 25750 05 0000 150 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</si>
  <si>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</si>
  <si>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</si>
  <si>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2 02 25755 00 0000 150</t>
  </si>
  <si>
    <t>2 02 25755 05 0000 150</t>
  </si>
  <si>
    <t xml:space="preserve">Субсидии бюджетам на софинансирование создания (реконструкции)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
</t>
  </si>
  <si>
    <t xml:space="preserve">Субсидии бюджетам муниципальных районов на софинансирование создания (реконструкции)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
</t>
  </si>
  <si>
    <t>2 02 25786 00 0000 150</t>
  </si>
  <si>
    <t>2 02 25786 05 0000 150</t>
  </si>
  <si>
    <t xml:space="preserve"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</si>
  <si>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</si>
  <si>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</si>
  <si>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</si>
  <si>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</si>
  <si>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</si>
  <si>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</si>
  <si>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</si>
  <si>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</si>
  <si>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на оплату жилищно-коммунальных услуг отдельным категориям граждан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</si>
  <si>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</si>
  <si>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образований на осуществление ежемесячных выплат на детей в возрасте от трех до семи лет включительно
</t>
  </si>
  <si>
    <t xml:space="preserve">Субвенции бюджетам на поддержку сельскохозяйственного производства по отдельным подотраслям растениеводства и животноводства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</si>
  <si>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</si>
  <si>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</si>
  <si>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2 02 45156 00 0000 150</t>
  </si>
  <si>
    <t>2 02 45156 05 0000 150</t>
  </si>
  <si>
    <t xml:space="preserve">Межбюджетные трансферты, передаваемые бюджетам на реализацию программ местного развития и обеспечение занятости для шахтерских городов и поселков
</t>
  </si>
  <si>
    <t xml:space="preserve"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</si>
  <si>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</si>
  <si>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</si>
  <si>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</si>
  <si>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</si>
  <si>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</si>
  <si>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от __ .__.2023 №___</t>
  </si>
  <si>
    <t xml:space="preserve"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</si>
  <si>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</si>
  <si>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1 14 06313 13 0000 430</t>
  </si>
  <si>
    <t>от 14 .07.2023 №110</t>
  </si>
  <si>
    <t>2 02 35163 00 0000 150</t>
  </si>
  <si>
    <t>2 02 35163 05 0000 150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</si>
  <si>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</si>
  <si>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</si>
  <si>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 xml:space="preserve">Прочие безвозмездные поступления в бюджеты муниципальных районов
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</si>
  <si>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
</t>
  </si>
  <si>
    <t>И.о. начальника ФЭУ</t>
  </si>
  <si>
    <t>М.С. Кокалевская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</si>
</sst>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_-* #,##0.0_р_._-;\-* #,##0.0_р_._-;_-* &quot;-&quot;??_р_._-;_-@_-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6"/>
      <color indexed="8"/>
      <name val="Times New Roman CYR"/>
    </font>
    <font>
      <b/>
      <sz val="14"/>
      <color indexed="8"/>
      <name val="Times New Roman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9">
    <xf numFmtId="0" fontId="0" fillId="0" borderId="0" xfId="0"/>
    <xf numFmtId="165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Fill="1"/>
    <xf numFmtId="166" fontId="3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12" fillId="0" borderId="0" xfId="0" applyFont="1" applyFill="1"/>
    <xf numFmtId="165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165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6" fontId="1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164" fontId="14" fillId="0" borderId="0" xfId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7" fontId="14" fillId="0" borderId="0" xfId="1" applyNumberFormat="1" applyFont="1" applyFill="1" applyAlignment="1">
      <alignment horizontal="center" vertical="center"/>
    </xf>
    <xf numFmtId="167" fontId="14" fillId="0" borderId="0" xfId="1" applyNumberFormat="1" applyFont="1" applyFill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43" fontId="14" fillId="0" borderId="0" xfId="0" applyNumberFormat="1" applyFont="1" applyFill="1" applyAlignment="1">
      <alignment horizontal="center" vertical="center"/>
    </xf>
    <xf numFmtId="167" fontId="15" fillId="0" borderId="0" xfId="1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 applyProtection="1">
      <alignment horizontal="right" vertical="center"/>
    </xf>
    <xf numFmtId="167" fontId="11" fillId="0" borderId="0" xfId="1" applyNumberFormat="1" applyFont="1" applyFill="1" applyAlignment="1">
      <alignment horizontal="center" vertical="center"/>
    </xf>
    <xf numFmtId="167" fontId="11" fillId="0" borderId="0" xfId="1" applyNumberFormat="1" applyFont="1" applyFill="1"/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view="pageBreakPreview" zoomScale="60" zoomScaleNormal="90" workbookViewId="0">
      <selection activeCell="A235" sqref="A235:IV243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16384" width="8.85546875" style="11"/>
  </cols>
  <sheetData>
    <row r="1" spans="1:5" ht="18" customHeight="1" x14ac:dyDescent="0.3">
      <c r="B1" s="8"/>
      <c r="C1" s="9"/>
      <c r="D1" s="10"/>
      <c r="E1" s="32" t="s">
        <v>144</v>
      </c>
    </row>
    <row r="2" spans="1:5" ht="18" customHeight="1" x14ac:dyDescent="0.3">
      <c r="B2" s="51" t="s">
        <v>76</v>
      </c>
      <c r="C2" s="51"/>
      <c r="D2" s="51"/>
      <c r="E2" s="51"/>
    </row>
    <row r="3" spans="1:5" ht="18" customHeight="1" x14ac:dyDescent="0.3">
      <c r="B3" s="51" t="s">
        <v>77</v>
      </c>
      <c r="C3" s="51"/>
      <c r="D3" s="51"/>
      <c r="E3" s="51"/>
    </row>
    <row r="4" spans="1:5" ht="18" customHeight="1" x14ac:dyDescent="0.3">
      <c r="B4" s="51" t="s">
        <v>366</v>
      </c>
      <c r="C4" s="51"/>
      <c r="D4" s="51"/>
      <c r="E4" s="51"/>
    </row>
    <row r="5" spans="1:5" ht="18" customHeight="1" x14ac:dyDescent="0.3">
      <c r="B5" s="8"/>
      <c r="C5" s="9"/>
      <c r="D5" s="10"/>
      <c r="E5" s="33" t="s">
        <v>441</v>
      </c>
    </row>
    <row r="7" spans="1:5" ht="34.9" customHeight="1" x14ac:dyDescent="0.3">
      <c r="A7" s="52" t="s">
        <v>367</v>
      </c>
      <c r="B7" s="52"/>
      <c r="C7" s="52"/>
      <c r="D7" s="52"/>
      <c r="E7" s="52"/>
    </row>
    <row r="9" spans="1:5" ht="38.450000000000003" customHeight="1" x14ac:dyDescent="0.3">
      <c r="A9" s="53" t="s">
        <v>3</v>
      </c>
      <c r="B9" s="53" t="s">
        <v>0</v>
      </c>
      <c r="C9" s="53" t="s">
        <v>264</v>
      </c>
      <c r="D9" s="56" t="s">
        <v>336</v>
      </c>
      <c r="E9" s="56" t="s">
        <v>368</v>
      </c>
    </row>
    <row r="10" spans="1:5" ht="21" customHeight="1" x14ac:dyDescent="0.3">
      <c r="A10" s="54"/>
      <c r="B10" s="54"/>
      <c r="C10" s="54"/>
      <c r="D10" s="57"/>
      <c r="E10" s="57"/>
    </row>
    <row r="11" spans="1:5" ht="22.15" customHeight="1" x14ac:dyDescent="0.3">
      <c r="A11" s="55"/>
      <c r="B11" s="55"/>
      <c r="C11" s="55"/>
      <c r="D11" s="58"/>
      <c r="E11" s="58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575366.9</v>
      </c>
      <c r="D13" s="12">
        <f>D15+D19+D29+D55+D43+D64+D86+D115+D70+D39</f>
        <v>613244.80000000005</v>
      </c>
      <c r="E13" s="12">
        <f>E15+E19+E29+E55+E43+E64+E86+E115+E70+E39</f>
        <v>648776.30000000005</v>
      </c>
    </row>
    <row r="14" spans="1:5" ht="30.6" customHeight="1" x14ac:dyDescent="0.3">
      <c r="A14" s="20" t="s">
        <v>199</v>
      </c>
      <c r="B14" s="21"/>
      <c r="C14" s="14">
        <f>C15+C19+C29+C43+C39</f>
        <v>535792.4</v>
      </c>
      <c r="D14" s="14">
        <f>D15+D19+D29+D43+D39</f>
        <v>572264.5</v>
      </c>
      <c r="E14" s="14">
        <f>E15+E19+E29+E43+E39</f>
        <v>606332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382058.6</v>
      </c>
      <c r="D15" s="12">
        <f>D16</f>
        <v>411859.20000000001</v>
      </c>
      <c r="E15" s="12">
        <f>E16</f>
        <v>437806.3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382058.6</v>
      </c>
      <c r="D16" s="5">
        <f>D17+D18</f>
        <v>411859.20000000001</v>
      </c>
      <c r="E16" s="5">
        <f>E17+E18</f>
        <v>437806.3</v>
      </c>
    </row>
    <row r="17" spans="1:5" ht="139.5" customHeight="1" x14ac:dyDescent="0.3">
      <c r="A17" s="3" t="s">
        <v>372</v>
      </c>
      <c r="B17" s="4" t="s">
        <v>10</v>
      </c>
      <c r="C17" s="5">
        <v>382058.6</v>
      </c>
      <c r="D17" s="5">
        <v>411859.20000000001</v>
      </c>
      <c r="E17" s="5">
        <v>437806.3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75.75" customHeight="1" x14ac:dyDescent="0.3">
      <c r="A19" s="37" t="s">
        <v>337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54.75" customHeight="1" x14ac:dyDescent="0.3">
      <c r="A20" s="3" t="s">
        <v>373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33.15" customHeight="1" x14ac:dyDescent="0.3">
      <c r="A21" s="3" t="s">
        <v>374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190.5" customHeight="1" x14ac:dyDescent="0.3">
      <c r="A22" s="3" t="s">
        <v>375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44.6" customHeight="1" x14ac:dyDescent="0.3">
      <c r="A23" s="3" t="s">
        <v>376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17.5" customHeight="1" x14ac:dyDescent="0.3">
      <c r="A24" s="3" t="s">
        <v>377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40.25" customHeight="1" x14ac:dyDescent="0.3">
      <c r="A25" s="3" t="s">
        <v>378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379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380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381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33.4" customHeight="1" x14ac:dyDescent="0.3">
      <c r="A29" s="1" t="s">
        <v>18</v>
      </c>
      <c r="B29" s="2" t="s">
        <v>17</v>
      </c>
      <c r="C29" s="12">
        <f>C35+C37+C30</f>
        <v>57491.100000000006</v>
      </c>
      <c r="D29" s="12">
        <f>D35+D37+D30</f>
        <v>61063.399999999994</v>
      </c>
      <c r="E29" s="12">
        <f>E35+E37+E30</f>
        <v>65424.7</v>
      </c>
    </row>
    <row r="30" spans="1:5" s="19" customFormat="1" ht="61.5" customHeight="1" x14ac:dyDescent="0.3">
      <c r="A30" s="22" t="s">
        <v>382</v>
      </c>
      <c r="B30" s="23" t="s">
        <v>265</v>
      </c>
      <c r="C30" s="5">
        <f>C31+C33</f>
        <v>24704.3</v>
      </c>
      <c r="D30" s="5">
        <f>D31+D33</f>
        <v>25719.199999999997</v>
      </c>
      <c r="E30" s="5">
        <f>E31+E33</f>
        <v>27571</v>
      </c>
    </row>
    <row r="31" spans="1:5" s="19" customFormat="1" ht="51.75" customHeight="1" x14ac:dyDescent="0.3">
      <c r="A31" s="22" t="s">
        <v>383</v>
      </c>
      <c r="B31" s="23" t="s">
        <v>266</v>
      </c>
      <c r="C31" s="5">
        <f>C32</f>
        <v>18775.3</v>
      </c>
      <c r="D31" s="5">
        <f>D32</f>
        <v>19546.599999999999</v>
      </c>
      <c r="E31" s="5">
        <f>E32</f>
        <v>20954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v>18775.3</v>
      </c>
      <c r="D32" s="7">
        <v>19546.599999999999</v>
      </c>
      <c r="E32" s="7">
        <v>20954</v>
      </c>
    </row>
    <row r="33" spans="1:5" s="19" customFormat="1" ht="84" customHeight="1" x14ac:dyDescent="0.3">
      <c r="A33" s="22" t="s">
        <v>384</v>
      </c>
      <c r="B33" s="23" t="s">
        <v>268</v>
      </c>
      <c r="C33" s="7">
        <f>C34</f>
        <v>5929</v>
      </c>
      <c r="D33" s="7">
        <f>D34</f>
        <v>6172.6</v>
      </c>
      <c r="E33" s="7">
        <f>E34</f>
        <v>6617</v>
      </c>
    </row>
    <row r="34" spans="1:5" s="19" customFormat="1" ht="125.25" customHeight="1" x14ac:dyDescent="0.3">
      <c r="A34" s="22" t="s">
        <v>385</v>
      </c>
      <c r="B34" s="23" t="s">
        <v>269</v>
      </c>
      <c r="C34" s="7">
        <v>5929</v>
      </c>
      <c r="D34" s="7">
        <v>6172.6</v>
      </c>
      <c r="E34" s="7">
        <v>6617</v>
      </c>
    </row>
    <row r="35" spans="1:5" ht="33.4" customHeight="1" x14ac:dyDescent="0.3">
      <c r="A35" s="3" t="s">
        <v>20</v>
      </c>
      <c r="B35" s="4" t="s">
        <v>19</v>
      </c>
      <c r="C35" s="5">
        <f>C36</f>
        <v>27496.799999999999</v>
      </c>
      <c r="D35" s="5">
        <f>D36</f>
        <v>29641.599999999999</v>
      </c>
      <c r="E35" s="5">
        <f>E36</f>
        <v>31746.2</v>
      </c>
    </row>
    <row r="36" spans="1:5" ht="29.25" customHeight="1" x14ac:dyDescent="0.3">
      <c r="A36" s="3" t="s">
        <v>20</v>
      </c>
      <c r="B36" s="4" t="s">
        <v>21</v>
      </c>
      <c r="C36" s="5">
        <v>27496.799999999999</v>
      </c>
      <c r="D36" s="5">
        <v>29641.599999999999</v>
      </c>
      <c r="E36" s="5">
        <v>31746.2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39574.5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33594.5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33594.5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28491.3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</f>
        <v>27083.5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hidden="1" customHeight="1" x14ac:dyDescent="0.3">
      <c r="A70" s="1" t="s">
        <v>152</v>
      </c>
      <c r="B70" s="6" t="s">
        <v>153</v>
      </c>
      <c r="C70" s="13">
        <f>C77+C71+C83</f>
        <v>0</v>
      </c>
      <c r="D70" s="13">
        <f>D77+D71+D83</f>
        <v>0</v>
      </c>
      <c r="E70" s="13">
        <f>E77+E71+E83</f>
        <v>0</v>
      </c>
    </row>
    <row r="71" spans="1:5" ht="114.75" hidden="1" customHeight="1" x14ac:dyDescent="0.3">
      <c r="A71" s="3" t="s">
        <v>173</v>
      </c>
      <c r="B71" s="4" t="s">
        <v>172</v>
      </c>
      <c r="C71" s="5">
        <f>C72+C75</f>
        <v>0</v>
      </c>
      <c r="D71" s="5">
        <f>D72+D75</f>
        <v>0</v>
      </c>
      <c r="E71" s="5">
        <f>E72+E75</f>
        <v>0</v>
      </c>
    </row>
    <row r="72" spans="1:5" ht="142.5" hidden="1" customHeight="1" x14ac:dyDescent="0.3">
      <c r="A72" s="3" t="s">
        <v>171</v>
      </c>
      <c r="B72" s="4" t="s">
        <v>170</v>
      </c>
      <c r="C72" s="5">
        <f>C73+C74</f>
        <v>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38.75" hidden="1" customHeight="1" x14ac:dyDescent="0.3">
      <c r="A74" s="3" t="s">
        <v>361</v>
      </c>
      <c r="B74" s="4" t="s">
        <v>360</v>
      </c>
      <c r="C74" s="5"/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2023635.4</v>
      </c>
      <c r="D118" s="12">
        <f>D119+D226</f>
        <v>1996026.7</v>
      </c>
      <c r="E118" s="12">
        <f>E119+E226</f>
        <v>1719241.9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2023635.4</v>
      </c>
      <c r="D119" s="12">
        <f>D120+D125+D170+D213</f>
        <v>1996026.7</v>
      </c>
      <c r="E119" s="12">
        <f>E120+E125+E170+E213</f>
        <v>1719241.9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111726.9</v>
      </c>
      <c r="D120" s="12">
        <f>D121+D123</f>
        <v>86743</v>
      </c>
      <c r="E120" s="12">
        <f>E121+E123</f>
        <v>86743</v>
      </c>
    </row>
    <row r="121" spans="1:5" ht="51" customHeight="1" x14ac:dyDescent="0.3">
      <c r="A121" s="3" t="s">
        <v>56</v>
      </c>
      <c r="B121" s="4" t="s">
        <v>86</v>
      </c>
      <c r="C121" s="5">
        <v>111726.9</v>
      </c>
      <c r="D121" s="5">
        <v>86743</v>
      </c>
      <c r="E121" s="5">
        <v>86743</v>
      </c>
    </row>
    <row r="122" spans="1:5" ht="63" customHeight="1" x14ac:dyDescent="0.3">
      <c r="A122" s="3" t="s">
        <v>201</v>
      </c>
      <c r="B122" s="4" t="s">
        <v>87</v>
      </c>
      <c r="C122" s="5">
        <v>111726.9</v>
      </c>
      <c r="D122" s="5">
        <v>86743</v>
      </c>
      <c r="E122" s="5">
        <v>86743</v>
      </c>
    </row>
    <row r="123" spans="1:5" ht="63" hidden="1" customHeight="1" x14ac:dyDescent="0.3">
      <c r="A123" s="3" t="s">
        <v>257</v>
      </c>
      <c r="B123" s="4" t="s">
        <v>258</v>
      </c>
      <c r="C123" s="5">
        <f>C124</f>
        <v>0</v>
      </c>
      <c r="D123" s="5">
        <f>D124</f>
        <v>0</v>
      </c>
      <c r="E123" s="5">
        <f>E124</f>
        <v>0</v>
      </c>
    </row>
    <row r="124" spans="1:5" ht="63" hidden="1" customHeight="1" x14ac:dyDescent="0.3">
      <c r="A124" s="3" t="s">
        <v>259</v>
      </c>
      <c r="B124" s="4" t="s">
        <v>260</v>
      </c>
      <c r="C124" s="5"/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273050.49999999994</v>
      </c>
      <c r="D125" s="12">
        <f>D128+D154+D168+D158+D160+D132+D126+D134+D166+D162+D150+D130+D142+D138+D140+D144+D146+D136+D148+D164+D156</f>
        <v>190252.4</v>
      </c>
      <c r="E125" s="12">
        <f>E128+E154+E168+E158+E160+E132+E126+E134+E166+E162+E150+E130+E142+E138+E140+E144+E146+E136+E148+E164+E156</f>
        <v>253018.39999999997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115485.5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v>115485.5</v>
      </c>
      <c r="D127" s="7">
        <v>57696.1</v>
      </c>
      <c r="E127" s="7">
        <v>46323.3</v>
      </c>
    </row>
    <row r="128" spans="1:5" ht="149.25" customHeight="1" x14ac:dyDescent="0.3">
      <c r="A128" s="3" t="s">
        <v>414</v>
      </c>
      <c r="B128" s="4" t="s">
        <v>89</v>
      </c>
      <c r="C128" s="5">
        <f>C129</f>
        <v>55836</v>
      </c>
      <c r="D128" s="5">
        <f>D129</f>
        <v>47718</v>
      </c>
      <c r="E128" s="5">
        <f>E129</f>
        <v>180987.5</v>
      </c>
    </row>
    <row r="129" spans="1:5" ht="151.5" customHeight="1" x14ac:dyDescent="0.3">
      <c r="A129" s="3" t="s">
        <v>415</v>
      </c>
      <c r="B129" s="4" t="s">
        <v>90</v>
      </c>
      <c r="C129" s="7">
        <v>55836</v>
      </c>
      <c r="D129" s="7">
        <v>47718</v>
      </c>
      <c r="E129" s="7">
        <v>180987.5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hidden="1" customHeight="1" x14ac:dyDescent="0.3">
      <c r="A134" s="3" t="s">
        <v>276</v>
      </c>
      <c r="B134" s="4" t="s">
        <v>206</v>
      </c>
      <c r="C134" s="5">
        <f>C135</f>
        <v>0</v>
      </c>
      <c r="D134" s="5">
        <f>D135</f>
        <v>0</v>
      </c>
      <c r="E134" s="5">
        <f>E135</f>
        <v>0</v>
      </c>
    </row>
    <row r="135" spans="1:5" ht="139.5" hidden="1" customHeight="1" x14ac:dyDescent="0.3">
      <c r="A135" s="3" t="s">
        <v>277</v>
      </c>
      <c r="B135" s="4" t="s">
        <v>207</v>
      </c>
      <c r="C135" s="5"/>
      <c r="D135" s="5"/>
      <c r="E135" s="5"/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99" hidden="1" customHeight="1" x14ac:dyDescent="0.3">
      <c r="A140" s="3" t="s">
        <v>256</v>
      </c>
      <c r="B140" s="4" t="s">
        <v>253</v>
      </c>
      <c r="C140" s="5">
        <f>C141</f>
        <v>0</v>
      </c>
      <c r="D140" s="5">
        <f>D141</f>
        <v>0</v>
      </c>
      <c r="E140" s="5">
        <f>E141</f>
        <v>0</v>
      </c>
    </row>
    <row r="141" spans="1:5" ht="121.5" hidden="1" customHeight="1" x14ac:dyDescent="0.3">
      <c r="A141" s="3" t="s">
        <v>255</v>
      </c>
      <c r="B141" s="4" t="s">
        <v>254</v>
      </c>
      <c r="C141" s="5"/>
      <c r="D141" s="5">
        <v>0</v>
      </c>
      <c r="E141" s="5">
        <v>0</v>
      </c>
    </row>
    <row r="142" spans="1:5" ht="96.75" hidden="1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hidden="1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97.5" customHeight="1" x14ac:dyDescent="0.3">
      <c r="A144" s="3" t="s">
        <v>340</v>
      </c>
      <c r="B144" s="4" t="s">
        <v>261</v>
      </c>
      <c r="C144" s="5">
        <f>C145</f>
        <v>31477.3</v>
      </c>
      <c r="D144" s="5">
        <f>D145</f>
        <v>32355.9</v>
      </c>
      <c r="E144" s="5">
        <f>E145</f>
        <v>5500.5</v>
      </c>
    </row>
    <row r="145" spans="1:5" ht="136.5" customHeight="1" x14ac:dyDescent="0.3">
      <c r="A145" s="3" t="s">
        <v>416</v>
      </c>
      <c r="B145" s="4" t="s">
        <v>262</v>
      </c>
      <c r="C145" s="5">
        <v>31477.3</v>
      </c>
      <c r="D145" s="5">
        <v>32355.9</v>
      </c>
      <c r="E145" s="5">
        <v>5500.5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45.6" customHeight="1" x14ac:dyDescent="0.3">
      <c r="A150" s="3" t="s">
        <v>221</v>
      </c>
      <c r="B150" s="4" t="s">
        <v>222</v>
      </c>
      <c r="C150" s="5">
        <f>C151</f>
        <v>2991.7</v>
      </c>
      <c r="D150" s="5">
        <f>D151</f>
        <v>2922.4</v>
      </c>
      <c r="E150" s="5">
        <f>E151</f>
        <v>2093.3000000000002</v>
      </c>
    </row>
    <row r="151" spans="1:5" ht="77.25" customHeight="1" x14ac:dyDescent="0.3">
      <c r="A151" s="3" t="s">
        <v>349</v>
      </c>
      <c r="B151" s="4" t="s">
        <v>220</v>
      </c>
      <c r="C151" s="5">
        <v>2991.7</v>
      </c>
      <c r="D151" s="5">
        <v>2922.4</v>
      </c>
      <c r="E151" s="5">
        <v>2093.3000000000002</v>
      </c>
    </row>
    <row r="152" spans="1:5" ht="77.25" customHeight="1" x14ac:dyDescent="0.3">
      <c r="A152" s="3" t="s">
        <v>369</v>
      </c>
      <c r="B152" s="4" t="s">
        <v>417</v>
      </c>
      <c r="C152" s="5">
        <f>C153</f>
        <v>1339.3</v>
      </c>
      <c r="D152" s="5">
        <f>D153</f>
        <v>0</v>
      </c>
      <c r="E152" s="5">
        <f>E153</f>
        <v>0</v>
      </c>
    </row>
    <row r="153" spans="1:5" ht="77.25" customHeight="1" x14ac:dyDescent="0.3">
      <c r="A153" s="3" t="s">
        <v>418</v>
      </c>
      <c r="B153" s="4" t="s">
        <v>370</v>
      </c>
      <c r="C153" s="5">
        <v>1339.3</v>
      </c>
      <c r="D153" s="5">
        <v>0</v>
      </c>
      <c r="E153" s="5">
        <v>0</v>
      </c>
    </row>
    <row r="154" spans="1:5" ht="45.6" customHeight="1" x14ac:dyDescent="0.3">
      <c r="A154" s="3" t="s">
        <v>142</v>
      </c>
      <c r="B154" s="4" t="s">
        <v>91</v>
      </c>
      <c r="C154" s="5">
        <f>C155</f>
        <v>328.1</v>
      </c>
      <c r="D154" s="5">
        <f>D155</f>
        <v>328.1</v>
      </c>
      <c r="E154" s="5">
        <f>E155</f>
        <v>0</v>
      </c>
    </row>
    <row r="155" spans="1:5" ht="50.1" customHeight="1" x14ac:dyDescent="0.3">
      <c r="A155" s="3" t="s">
        <v>419</v>
      </c>
      <c r="B155" s="4" t="s">
        <v>92</v>
      </c>
      <c r="C155" s="5">
        <v>328.1</v>
      </c>
      <c r="D155" s="5">
        <v>328.1</v>
      </c>
      <c r="E155" s="5">
        <v>0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36.75" customHeight="1" x14ac:dyDescent="0.3">
      <c r="A158" s="3" t="s">
        <v>371</v>
      </c>
      <c r="B158" s="4" t="s">
        <v>93</v>
      </c>
      <c r="C158" s="5">
        <f>C159</f>
        <v>29951.4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29951.4</v>
      </c>
      <c r="D159" s="5">
        <v>29951.4</v>
      </c>
      <c r="E159" s="5">
        <v>0</v>
      </c>
    </row>
    <row r="160" spans="1:5" ht="78" hidden="1" customHeight="1" x14ac:dyDescent="0.3">
      <c r="A160" s="3" t="s">
        <v>83</v>
      </c>
      <c r="B160" s="4" t="s">
        <v>95</v>
      </c>
      <c r="C160" s="5">
        <f>C161</f>
        <v>-8.0035533756017685E-11</v>
      </c>
      <c r="D160" s="5">
        <f>D161</f>
        <v>0</v>
      </c>
      <c r="E160" s="5">
        <f>E161</f>
        <v>0</v>
      </c>
    </row>
    <row r="161" spans="1:5" ht="76.900000000000006" hidden="1" customHeight="1" x14ac:dyDescent="0.3">
      <c r="A161" s="3" t="s">
        <v>84</v>
      </c>
      <c r="B161" s="4" t="s">
        <v>96</v>
      </c>
      <c r="C161" s="5">
        <f>387570.6-66194.4-41657.9-321376.2+41657.9</f>
        <v>-8.0035533756017685E-11</v>
      </c>
      <c r="D161" s="5">
        <f>41657.9-41657.9</f>
        <v>0</v>
      </c>
      <c r="E161" s="5">
        <v>0</v>
      </c>
    </row>
    <row r="162" spans="1:5" ht="47.25" customHeight="1" x14ac:dyDescent="0.3">
      <c r="A162" s="3" t="s">
        <v>210</v>
      </c>
      <c r="B162" s="4" t="s">
        <v>208</v>
      </c>
      <c r="C162" s="5">
        <f>C163</f>
        <v>16837.7</v>
      </c>
      <c r="D162" s="5">
        <f>D163</f>
        <v>0</v>
      </c>
      <c r="E162" s="5">
        <f>E163</f>
        <v>0</v>
      </c>
    </row>
    <row r="163" spans="1:5" ht="97.5" customHeight="1" x14ac:dyDescent="0.3">
      <c r="A163" s="3" t="s">
        <v>421</v>
      </c>
      <c r="B163" s="4" t="s">
        <v>209</v>
      </c>
      <c r="C163" s="5">
        <v>16837.7</v>
      </c>
      <c r="D163" s="5">
        <v>0</v>
      </c>
      <c r="E163" s="5">
        <v>0</v>
      </c>
    </row>
    <row r="164" spans="1:5" ht="129.75" hidden="1" customHeight="1" x14ac:dyDescent="0.3">
      <c r="A164" s="3" t="s">
        <v>352</v>
      </c>
      <c r="B164" s="4" t="s">
        <v>353</v>
      </c>
      <c r="C164" s="5">
        <f>C165</f>
        <v>0</v>
      </c>
      <c r="D164" s="5">
        <f>D165</f>
        <v>0</v>
      </c>
      <c r="E164" s="5">
        <f>E165</f>
        <v>0</v>
      </c>
    </row>
    <row r="165" spans="1:5" ht="122.25" hidden="1" customHeight="1" x14ac:dyDescent="0.3">
      <c r="A165" s="3" t="s">
        <v>351</v>
      </c>
      <c r="B165" s="4" t="s">
        <v>350</v>
      </c>
      <c r="C165" s="5"/>
      <c r="D165" s="5">
        <v>0</v>
      </c>
      <c r="E165" s="5">
        <v>0</v>
      </c>
    </row>
    <row r="166" spans="1:5" ht="97.5" hidden="1" customHeight="1" x14ac:dyDescent="0.3">
      <c r="A166" s="3" t="s">
        <v>213</v>
      </c>
      <c r="B166" s="4" t="s">
        <v>212</v>
      </c>
      <c r="C166" s="5">
        <f>C167</f>
        <v>0</v>
      </c>
      <c r="D166" s="5">
        <f>D167</f>
        <v>0</v>
      </c>
      <c r="E166" s="5">
        <f>E167</f>
        <v>0</v>
      </c>
    </row>
    <row r="167" spans="1:5" ht="97.5" hidden="1" customHeight="1" x14ac:dyDescent="0.3">
      <c r="A167" s="3" t="s">
        <v>214</v>
      </c>
      <c r="B167" s="4" t="s">
        <v>211</v>
      </c>
      <c r="C167" s="5"/>
      <c r="D167" s="5"/>
      <c r="E167" s="5"/>
    </row>
    <row r="168" spans="1:5" ht="31.5" customHeight="1" x14ac:dyDescent="0.3">
      <c r="A168" s="3" t="s">
        <v>53</v>
      </c>
      <c r="B168" s="4" t="s">
        <v>97</v>
      </c>
      <c r="C168" s="5">
        <f>C169</f>
        <v>18803.5</v>
      </c>
      <c r="D168" s="5">
        <f>D169</f>
        <v>19280.5</v>
      </c>
      <c r="E168" s="5">
        <f>E169</f>
        <v>18113.8</v>
      </c>
    </row>
    <row r="169" spans="1:5" ht="33.4" customHeight="1" x14ac:dyDescent="0.3">
      <c r="A169" s="3" t="s">
        <v>54</v>
      </c>
      <c r="B169" s="4" t="s">
        <v>98</v>
      </c>
      <c r="C169" s="5">
        <v>18803.5</v>
      </c>
      <c r="D169" s="5">
        <v>19280.5</v>
      </c>
      <c r="E169" s="5">
        <v>18113.8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1582802.1</v>
      </c>
      <c r="D170" s="12">
        <f>D171+D173+D175+D177+D181+D183+D185+D187+D189+D191+D193+D197+D203+D209+D211+D207+D205+D201+D195+D199+D179</f>
        <v>1663492.1</v>
      </c>
      <c r="E170" s="12">
        <f>E171+E173+E175+E177+E181+E183+E185+E187+E189+E191+E193+E197+E203+E209+E211+E207+E205+E201+E195+E199+E179</f>
        <v>1355655.3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590.9</v>
      </c>
      <c r="D171" s="5">
        <f>D172</f>
        <v>614.29999999999995</v>
      </c>
      <c r="E171" s="5">
        <f>E172</f>
        <v>637.79999999999995</v>
      </c>
    </row>
    <row r="172" spans="1:5" ht="102" customHeight="1" x14ac:dyDescent="0.3">
      <c r="A172" s="3" t="s">
        <v>423</v>
      </c>
      <c r="B172" s="4" t="s">
        <v>101</v>
      </c>
      <c r="C172" s="5">
        <v>590.9</v>
      </c>
      <c r="D172" s="5">
        <v>614.29999999999995</v>
      </c>
      <c r="E172" s="5">
        <v>637.79999999999995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13473.8</v>
      </c>
      <c r="D173" s="5">
        <f>D174</f>
        <v>13985.8</v>
      </c>
      <c r="E173" s="5">
        <f>E174</f>
        <v>14517.2</v>
      </c>
    </row>
    <row r="174" spans="1:5" ht="80.25" customHeight="1" x14ac:dyDescent="0.3">
      <c r="A174" s="3" t="s">
        <v>425</v>
      </c>
      <c r="B174" s="4" t="s">
        <v>103</v>
      </c>
      <c r="C174" s="5">
        <v>13473.8</v>
      </c>
      <c r="D174" s="5">
        <v>13985.8</v>
      </c>
      <c r="E174" s="5">
        <v>14517.2</v>
      </c>
    </row>
    <row r="175" spans="1:5" ht="79.5" customHeight="1" x14ac:dyDescent="0.3">
      <c r="A175" s="3" t="s">
        <v>426</v>
      </c>
      <c r="B175" s="4" t="s">
        <v>104</v>
      </c>
      <c r="C175" s="5">
        <f>C176</f>
        <v>389747.7</v>
      </c>
      <c r="D175" s="5">
        <f>D176</f>
        <v>411375.4</v>
      </c>
      <c r="E175" s="5">
        <f>E176</f>
        <v>420839.4</v>
      </c>
    </row>
    <row r="176" spans="1:5" ht="83.25" customHeight="1" x14ac:dyDescent="0.3">
      <c r="A176" s="3" t="s">
        <v>427</v>
      </c>
      <c r="B176" s="4" t="s">
        <v>105</v>
      </c>
      <c r="C176" s="5">
        <v>389747.7</v>
      </c>
      <c r="D176" s="5">
        <v>411375.4</v>
      </c>
      <c r="E176" s="5">
        <v>420839.4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58</v>
      </c>
      <c r="B179" s="4" t="s">
        <v>358</v>
      </c>
      <c r="C179" s="5">
        <f>C180</f>
        <v>69318.100000000006</v>
      </c>
      <c r="D179" s="5">
        <f>D180</f>
        <v>71571.100000000006</v>
      </c>
      <c r="E179" s="5">
        <f>E180</f>
        <v>11850</v>
      </c>
    </row>
    <row r="180" spans="1:5" ht="111.6" customHeight="1" x14ac:dyDescent="0.3">
      <c r="A180" s="3" t="s">
        <v>428</v>
      </c>
      <c r="B180" s="4" t="s">
        <v>359</v>
      </c>
      <c r="C180" s="5">
        <v>69318.100000000006</v>
      </c>
      <c r="D180" s="5">
        <v>71571.100000000006</v>
      </c>
      <c r="E180" s="5">
        <v>11850</v>
      </c>
    </row>
    <row r="181" spans="1:5" ht="99.6" customHeight="1" x14ac:dyDescent="0.3">
      <c r="A181" s="3" t="s">
        <v>60</v>
      </c>
      <c r="B181" s="4" t="s">
        <v>108</v>
      </c>
      <c r="C181" s="5">
        <f>C182</f>
        <v>11.7</v>
      </c>
      <c r="D181" s="5">
        <f>D182</f>
        <v>10.5</v>
      </c>
      <c r="E181" s="5">
        <f>E182</f>
        <v>0</v>
      </c>
    </row>
    <row r="182" spans="1:5" ht="117.6" customHeight="1" x14ac:dyDescent="0.3">
      <c r="A182" s="3" t="s">
        <v>429</v>
      </c>
      <c r="B182" s="4" t="s">
        <v>109</v>
      </c>
      <c r="C182" s="5">
        <v>11.7</v>
      </c>
      <c r="D182" s="5">
        <v>10.5</v>
      </c>
      <c r="E182" s="5">
        <v>0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63</v>
      </c>
      <c r="B185" s="4" t="s">
        <v>112</v>
      </c>
      <c r="C185" s="5">
        <f>C186</f>
        <v>1402.4</v>
      </c>
      <c r="D185" s="5">
        <f>D186</f>
        <v>1458.7</v>
      </c>
      <c r="E185" s="5">
        <f>E186</f>
        <v>0</v>
      </c>
    </row>
    <row r="186" spans="1:5" ht="126" customHeight="1" x14ac:dyDescent="0.3">
      <c r="A186" s="3" t="s">
        <v>430</v>
      </c>
      <c r="B186" s="4" t="s">
        <v>113</v>
      </c>
      <c r="C186" s="5">
        <v>1402.4</v>
      </c>
      <c r="D186" s="5">
        <v>1458.7</v>
      </c>
      <c r="E186" s="5">
        <v>0</v>
      </c>
    </row>
    <row r="187" spans="1:5" ht="51.75" customHeight="1" x14ac:dyDescent="0.3">
      <c r="A187" s="3" t="s">
        <v>64</v>
      </c>
      <c r="B187" s="4" t="s">
        <v>114</v>
      </c>
      <c r="C187" s="5">
        <f>C188</f>
        <v>31752.5</v>
      </c>
      <c r="D187" s="5">
        <f>D188</f>
        <v>31753.1</v>
      </c>
      <c r="E187" s="5">
        <f>E188</f>
        <v>0</v>
      </c>
    </row>
    <row r="188" spans="1:5" ht="93" customHeight="1" x14ac:dyDescent="0.3">
      <c r="A188" s="3" t="s">
        <v>431</v>
      </c>
      <c r="B188" s="4" t="s">
        <v>115</v>
      </c>
      <c r="C188" s="5">
        <v>31752.5</v>
      </c>
      <c r="D188" s="5">
        <v>31753.1</v>
      </c>
      <c r="E188" s="5">
        <v>0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79.900000000000006" customHeight="1" x14ac:dyDescent="0.3">
      <c r="A195" s="3" t="s">
        <v>251</v>
      </c>
      <c r="B195" s="4" t="s">
        <v>252</v>
      </c>
      <c r="C195" s="5">
        <f>C196</f>
        <v>210471.1</v>
      </c>
      <c r="D195" s="5">
        <f>D196</f>
        <v>221300.5</v>
      </c>
      <c r="E195" s="5">
        <f>E196</f>
        <v>48400</v>
      </c>
    </row>
    <row r="196" spans="1:9" ht="79.900000000000006" customHeight="1" x14ac:dyDescent="0.3">
      <c r="A196" s="3" t="s">
        <v>432</v>
      </c>
      <c r="B196" s="4" t="s">
        <v>250</v>
      </c>
      <c r="C196" s="5">
        <v>210471.1</v>
      </c>
      <c r="D196" s="5">
        <v>221300.5</v>
      </c>
      <c r="E196" s="5">
        <v>48400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59.25" customHeight="1" x14ac:dyDescent="0.3">
      <c r="A201" s="3" t="s">
        <v>231</v>
      </c>
      <c r="B201" s="4" t="s">
        <v>230</v>
      </c>
      <c r="C201" s="5">
        <f>C202</f>
        <v>3037.9</v>
      </c>
      <c r="D201" s="5">
        <f>D202</f>
        <v>2923.4</v>
      </c>
      <c r="E201" s="5">
        <f>E202</f>
        <v>497</v>
      </c>
    </row>
    <row r="202" spans="1:9" ht="99.75" customHeight="1" x14ac:dyDescent="0.3">
      <c r="A202" s="3" t="s">
        <v>433</v>
      </c>
      <c r="B202" s="4" t="s">
        <v>229</v>
      </c>
      <c r="C202" s="5">
        <v>3037.9</v>
      </c>
      <c r="D202" s="5">
        <v>2923.4</v>
      </c>
      <c r="E202" s="5">
        <v>497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79.900000000000006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customHeight="1" x14ac:dyDescent="0.3">
      <c r="A207" s="3" t="s">
        <v>434</v>
      </c>
      <c r="B207" s="4" t="s">
        <v>137</v>
      </c>
      <c r="C207" s="5">
        <f>C208</f>
        <v>77540.399999999994</v>
      </c>
      <c r="D207" s="5">
        <f>D208</f>
        <v>80637.100000000006</v>
      </c>
      <c r="E207" s="5">
        <f>E208</f>
        <v>0</v>
      </c>
    </row>
    <row r="208" spans="1:9" ht="72" customHeight="1" x14ac:dyDescent="0.3">
      <c r="A208" s="3" t="s">
        <v>435</v>
      </c>
      <c r="B208" s="4" t="s">
        <v>138</v>
      </c>
      <c r="C208" s="5">
        <v>77540.399999999994</v>
      </c>
      <c r="D208" s="5">
        <v>80637.100000000006</v>
      </c>
      <c r="E208" s="5">
        <v>0</v>
      </c>
    </row>
    <row r="209" spans="1:5" ht="56.25" x14ac:dyDescent="0.3">
      <c r="A209" s="3" t="s">
        <v>437</v>
      </c>
      <c r="B209" s="4" t="s">
        <v>126</v>
      </c>
      <c r="C209" s="5">
        <f>C210</f>
        <v>3388.3</v>
      </c>
      <c r="D209" s="5">
        <f>D210</f>
        <v>2751</v>
      </c>
      <c r="E209" s="5">
        <f>E210</f>
        <v>168.7</v>
      </c>
    </row>
    <row r="210" spans="1:5" ht="71.25" customHeight="1" x14ac:dyDescent="0.3">
      <c r="A210" s="3" t="s">
        <v>436</v>
      </c>
      <c r="B210" s="4" t="s">
        <v>127</v>
      </c>
      <c r="C210" s="5">
        <v>3388.3</v>
      </c>
      <c r="D210" s="5">
        <v>2751</v>
      </c>
      <c r="E210" s="5">
        <v>168.7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782067.3</v>
      </c>
      <c r="D211" s="5">
        <f>D212</f>
        <v>825111.2</v>
      </c>
      <c r="E211" s="5">
        <f>E212</f>
        <v>858745.2</v>
      </c>
    </row>
    <row r="212" spans="1:5" ht="39" customHeight="1" x14ac:dyDescent="0.3">
      <c r="A212" s="3" t="s">
        <v>70</v>
      </c>
      <c r="B212" s="4" t="s">
        <v>129</v>
      </c>
      <c r="C212" s="5">
        <v>782067.3</v>
      </c>
      <c r="D212" s="5">
        <v>825111.2</v>
      </c>
      <c r="E212" s="5">
        <v>858745.2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56055.9</v>
      </c>
      <c r="D213" s="12">
        <f>D214+D224+D220+D218+D222+D216</f>
        <v>55539.199999999997</v>
      </c>
      <c r="E213" s="12">
        <f>E214+E224+E220+E218+E222+E216</f>
        <v>23825.200000000001</v>
      </c>
    </row>
    <row r="214" spans="1:5" ht="90.6" customHeight="1" x14ac:dyDescent="0.3">
      <c r="A214" s="3" t="s">
        <v>72</v>
      </c>
      <c r="B214" s="4" t="s">
        <v>131</v>
      </c>
      <c r="C214" s="5">
        <f>C215</f>
        <v>5986.9</v>
      </c>
      <c r="D214" s="5">
        <f>D215</f>
        <v>6329.5</v>
      </c>
      <c r="E214" s="5">
        <f>E215</f>
        <v>6644.7</v>
      </c>
    </row>
    <row r="215" spans="1:5" ht="122.25" customHeight="1" x14ac:dyDescent="0.3">
      <c r="A215" s="3" t="s">
        <v>438</v>
      </c>
      <c r="B215" s="4" t="s">
        <v>132</v>
      </c>
      <c r="C215" s="5">
        <v>5986.9</v>
      </c>
      <c r="D215" s="5">
        <v>6329.5</v>
      </c>
      <c r="E215" s="5">
        <v>6644.7</v>
      </c>
    </row>
    <row r="216" spans="1:5" ht="77.25" hidden="1" customHeight="1" x14ac:dyDescent="0.3">
      <c r="A216" s="3" t="s">
        <v>274</v>
      </c>
      <c r="B216" s="4" t="s">
        <v>272</v>
      </c>
      <c r="C216" s="5">
        <f>C217</f>
        <v>0</v>
      </c>
      <c r="D216" s="5">
        <f>D217</f>
        <v>0</v>
      </c>
      <c r="E216" s="5">
        <f>E217</f>
        <v>0</v>
      </c>
    </row>
    <row r="217" spans="1:5" ht="86.25" hidden="1" customHeight="1" x14ac:dyDescent="0.3">
      <c r="A217" s="3" t="s">
        <v>275</v>
      </c>
      <c r="B217" s="4" t="s">
        <v>273</v>
      </c>
      <c r="C217" s="5">
        <v>0</v>
      </c>
      <c r="D217" s="5"/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32029.200000000001</v>
      </c>
      <c r="E218" s="5">
        <f>E219</f>
        <v>0</v>
      </c>
    </row>
    <row r="219" spans="1:5" ht="189.75" customHeight="1" x14ac:dyDescent="0.3">
      <c r="A219" s="3" t="s">
        <v>440</v>
      </c>
      <c r="B219" s="4" t="s">
        <v>241</v>
      </c>
      <c r="C219" s="5">
        <v>32888.5</v>
      </c>
      <c r="D219" s="5">
        <v>32029.200000000001</v>
      </c>
      <c r="E219" s="5">
        <v>0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73</v>
      </c>
      <c r="B224" s="4" t="s">
        <v>133</v>
      </c>
      <c r="C224" s="5">
        <f>C225</f>
        <v>17180.5</v>
      </c>
      <c r="D224" s="5">
        <f>D225</f>
        <v>17180.5</v>
      </c>
      <c r="E224" s="5">
        <f>E225</f>
        <v>17180.5</v>
      </c>
    </row>
    <row r="225" spans="1:5" ht="62.25" customHeight="1" x14ac:dyDescent="0.3">
      <c r="A225" s="3" t="s">
        <v>74</v>
      </c>
      <c r="B225" s="4" t="s">
        <v>134</v>
      </c>
      <c r="C225" s="5">
        <v>17180.5</v>
      </c>
      <c r="D225" s="5">
        <v>17180.5</v>
      </c>
      <c r="E225" s="5">
        <v>17180.5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2599002.2999999998</v>
      </c>
      <c r="D229" s="15">
        <f>D13+D118</f>
        <v>2609271.5</v>
      </c>
      <c r="E229" s="15">
        <f>E13+E118</f>
        <v>2368018.2000000002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-124.20000000018626</v>
      </c>
      <c r="D236" s="43">
        <f>D229-D235</f>
        <v>-128.79999999981374</v>
      </c>
      <c r="E236" s="43">
        <f>E229-E235</f>
        <v>285.20000000018626</v>
      </c>
    </row>
    <row r="237" spans="1:5" s="35" customFormat="1" ht="18" hidden="1" customHeight="1" x14ac:dyDescent="0.3">
      <c r="C237" s="36">
        <f>C236-C19-C39</f>
        <v>-85016.900000000183</v>
      </c>
      <c r="D237" s="36">
        <f>D236-D19-D39</f>
        <v>-87746.099999999802</v>
      </c>
      <c r="E237" s="36">
        <f>E236-E19-E39</f>
        <v>-90727.699999999808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view="pageBreakPreview" zoomScale="60" zoomScaleNormal="90" workbookViewId="0">
      <selection activeCell="B17" sqref="B17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16384" width="8.85546875" style="11"/>
  </cols>
  <sheetData>
    <row r="1" spans="1:5" ht="18" customHeight="1" x14ac:dyDescent="0.3">
      <c r="B1" s="8"/>
      <c r="C1" s="9"/>
      <c r="D1" s="10"/>
      <c r="E1" s="32" t="s">
        <v>144</v>
      </c>
    </row>
    <row r="2" spans="1:5" ht="18" customHeight="1" x14ac:dyDescent="0.3">
      <c r="B2" s="51" t="s">
        <v>76</v>
      </c>
      <c r="C2" s="51"/>
      <c r="D2" s="51"/>
      <c r="E2" s="51"/>
    </row>
    <row r="3" spans="1:5" ht="18" customHeight="1" x14ac:dyDescent="0.3">
      <c r="B3" s="51" t="s">
        <v>77</v>
      </c>
      <c r="C3" s="51"/>
      <c r="D3" s="51"/>
      <c r="E3" s="51"/>
    </row>
    <row r="4" spans="1:5" ht="18" customHeight="1" x14ac:dyDescent="0.3">
      <c r="B4" s="51" t="s">
        <v>366</v>
      </c>
      <c r="C4" s="51"/>
      <c r="D4" s="51"/>
      <c r="E4" s="51"/>
    </row>
    <row r="5" spans="1:5" ht="18" customHeight="1" x14ac:dyDescent="0.3">
      <c r="B5" s="8"/>
      <c r="C5" s="9"/>
      <c r="D5" s="10"/>
      <c r="E5" s="33" t="s">
        <v>441</v>
      </c>
    </row>
    <row r="7" spans="1:5" ht="34.9" customHeight="1" x14ac:dyDescent="0.3">
      <c r="A7" s="52" t="s">
        <v>367</v>
      </c>
      <c r="B7" s="52"/>
      <c r="C7" s="52"/>
      <c r="D7" s="52"/>
      <c r="E7" s="52"/>
    </row>
    <row r="9" spans="1:5" ht="38.450000000000003" customHeight="1" x14ac:dyDescent="0.3">
      <c r="A9" s="53" t="s">
        <v>3</v>
      </c>
      <c r="B9" s="53" t="s">
        <v>0</v>
      </c>
      <c r="C9" s="53" t="s">
        <v>264</v>
      </c>
      <c r="D9" s="56" t="s">
        <v>336</v>
      </c>
      <c r="E9" s="56" t="s">
        <v>368</v>
      </c>
    </row>
    <row r="10" spans="1:5" ht="21" customHeight="1" x14ac:dyDescent="0.3">
      <c r="A10" s="54"/>
      <c r="B10" s="54"/>
      <c r="C10" s="54"/>
      <c r="D10" s="57"/>
      <c r="E10" s="57"/>
    </row>
    <row r="11" spans="1:5" ht="22.15" customHeight="1" x14ac:dyDescent="0.3">
      <c r="A11" s="55"/>
      <c r="B11" s="55"/>
      <c r="C11" s="55"/>
      <c r="D11" s="58"/>
      <c r="E11" s="58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596970.60000000009</v>
      </c>
      <c r="D13" s="12">
        <f>D15+D19+D29+D55+D43+D64+D86+D115+D70+D39</f>
        <v>627414.5</v>
      </c>
      <c r="E13" s="12">
        <f>E15+E19+E29+E55+E43+E64+E86+E115+E70+E39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550374.30000000005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399081.4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399081.4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</f>
        <v>399081.4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46596.3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38946.300000000003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38946.300000000003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33843.1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</f>
        <v>32435.3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1670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2150970.9</v>
      </c>
      <c r="D118" s="12">
        <f>D119+D226</f>
        <v>1930920.2</v>
      </c>
      <c r="E118" s="12">
        <f>E119+E226</f>
        <v>1983708.0000000002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2150970.9</v>
      </c>
      <c r="D119" s="12">
        <f>D120+D125+D170+D213</f>
        <v>1930920.2</v>
      </c>
      <c r="E119" s="12">
        <f>E120+E125+E170+E213</f>
        <v>1983708.0000000002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196175.5</v>
      </c>
      <c r="D120" s="12">
        <f>D121+D123</f>
        <v>126079.9</v>
      </c>
      <c r="E120" s="12">
        <f>E121+E123</f>
        <v>97519.8</v>
      </c>
    </row>
    <row r="121" spans="1:5" ht="51" customHeight="1" x14ac:dyDescent="0.3">
      <c r="A121" s="3" t="s">
        <v>56</v>
      </c>
      <c r="B121" s="4" t="s">
        <v>86</v>
      </c>
      <c r="C121" s="5">
        <f>C122</f>
        <v>191085.7</v>
      </c>
      <c r="D121" s="5">
        <f>D122</f>
        <v>126079.9</v>
      </c>
      <c r="E121" s="5">
        <f>E122</f>
        <v>97519.8</v>
      </c>
    </row>
    <row r="122" spans="1:5" ht="63" customHeight="1" x14ac:dyDescent="0.3">
      <c r="A122" s="3" t="s">
        <v>201</v>
      </c>
      <c r="B122" s="4" t="s">
        <v>87</v>
      </c>
      <c r="C122" s="5">
        <v>191085.7</v>
      </c>
      <c r="D122" s="5">
        <v>126079.9</v>
      </c>
      <c r="E122" s="5">
        <v>97519.8</v>
      </c>
    </row>
    <row r="123" spans="1:5" ht="63" customHeight="1" x14ac:dyDescent="0.3">
      <c r="A123" s="3" t="s">
        <v>257</v>
      </c>
      <c r="B123" s="4" t="s">
        <v>258</v>
      </c>
      <c r="C123" s="5">
        <f>C124</f>
        <v>5089.8</v>
      </c>
      <c r="D123" s="5">
        <f>D124</f>
        <v>0</v>
      </c>
      <c r="E123" s="5">
        <f>E124</f>
        <v>0</v>
      </c>
    </row>
    <row r="124" spans="1:5" ht="63" customHeight="1" x14ac:dyDescent="0.3">
      <c r="A124" s="3" t="s">
        <v>259</v>
      </c>
      <c r="B124" s="4" t="s">
        <v>260</v>
      </c>
      <c r="C124" s="5">
        <v>5089.8</v>
      </c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493310.9</v>
      </c>
      <c r="D125" s="12">
        <f>D128+D154+D168+D158+D160+D132+D126+D134+D166+D162+D150+D130+D142+D138+D140+D144+D146+D136+D148+D164+D156</f>
        <v>422090.30000000005</v>
      </c>
      <c r="E125" s="12">
        <f>E128+E154+E168+E158+E160+E132+E126+E134+E166+E162+E150+E130+E142+E138+E140+E144+E146+E136+E148+E164+E156+E152</f>
        <v>456407.70000000007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115485.5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v>115485.5</v>
      </c>
      <c r="D127" s="7">
        <v>57696.1</v>
      </c>
      <c r="E127" s="7">
        <v>46323.3</v>
      </c>
    </row>
    <row r="128" spans="1:5" ht="149.25" customHeight="1" x14ac:dyDescent="0.3">
      <c r="A128" s="3" t="s">
        <v>459</v>
      </c>
      <c r="B128" s="4" t="s">
        <v>89</v>
      </c>
      <c r="C128" s="5">
        <f>C129</f>
        <v>0</v>
      </c>
      <c r="D128" s="5">
        <f>D129</f>
        <v>47718</v>
      </c>
      <c r="E128" s="5">
        <f>E129</f>
        <v>80987.5</v>
      </c>
    </row>
    <row r="129" spans="1:5" ht="183" customHeight="1" x14ac:dyDescent="0.3">
      <c r="A129" s="3" t="s">
        <v>460</v>
      </c>
      <c r="B129" s="4" t="s">
        <v>90</v>
      </c>
      <c r="C129" s="7">
        <v>0</v>
      </c>
      <c r="D129" s="7">
        <v>47718</v>
      </c>
      <c r="E129" s="7">
        <v>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customHeight="1" x14ac:dyDescent="0.3">
      <c r="A134" s="3" t="s">
        <v>463</v>
      </c>
      <c r="B134" s="4" t="s">
        <v>462</v>
      </c>
      <c r="C134" s="5">
        <f>C135</f>
        <v>5099.3999999999996</v>
      </c>
      <c r="D134" s="5">
        <f>D135</f>
        <v>5026.8999999999996</v>
      </c>
      <c r="E134" s="5">
        <f>E135</f>
        <v>5026.8999999999996</v>
      </c>
    </row>
    <row r="135" spans="1:5" ht="139.5" customHeight="1" x14ac:dyDescent="0.3">
      <c r="A135" s="3" t="s">
        <v>464</v>
      </c>
      <c r="B135" s="4" t="s">
        <v>461</v>
      </c>
      <c r="C135" s="5">
        <v>5099.3999999999996</v>
      </c>
      <c r="D135" s="5">
        <v>5026.8999999999996</v>
      </c>
      <c r="E135" s="5">
        <v>5026.8999999999996</v>
      </c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123.75" hidden="1" customHeight="1" x14ac:dyDescent="0.3">
      <c r="A140" s="3" t="s">
        <v>465</v>
      </c>
      <c r="B140" s="4" t="s">
        <v>253</v>
      </c>
      <c r="C140" s="5">
        <f>C141</f>
        <v>0</v>
      </c>
      <c r="D140" s="5">
        <f>D141</f>
        <v>0</v>
      </c>
      <c r="E140" s="5">
        <f>E141</f>
        <v>0</v>
      </c>
    </row>
    <row r="141" spans="1:5" ht="121.5" hidden="1" customHeight="1" x14ac:dyDescent="0.3">
      <c r="A141" s="3" t="s">
        <v>255</v>
      </c>
      <c r="B141" s="4" t="s">
        <v>254</v>
      </c>
      <c r="C141" s="5"/>
      <c r="D141" s="5">
        <v>0</v>
      </c>
      <c r="E141" s="5">
        <v>0</v>
      </c>
    </row>
    <row r="142" spans="1:5" ht="96.75" hidden="1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hidden="1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123.75" customHeight="1" x14ac:dyDescent="0.3">
      <c r="A144" s="3" t="s">
        <v>466</v>
      </c>
      <c r="B144" s="4" t="s">
        <v>261</v>
      </c>
      <c r="C144" s="5">
        <f>C145</f>
        <v>34298.9</v>
      </c>
      <c r="D144" s="5">
        <f>D145</f>
        <v>34298.9</v>
      </c>
      <c r="E144" s="5">
        <f>E145</f>
        <v>35104.400000000001</v>
      </c>
    </row>
    <row r="145" spans="1:5" ht="157.5" customHeight="1" x14ac:dyDescent="0.3">
      <c r="A145" s="3" t="s">
        <v>467</v>
      </c>
      <c r="B145" s="4" t="s">
        <v>262</v>
      </c>
      <c r="C145" s="5">
        <v>34298.9</v>
      </c>
      <c r="D145" s="5">
        <v>34298.9</v>
      </c>
      <c r="E145" s="5">
        <v>35104.400000000001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65.25" customHeight="1" x14ac:dyDescent="0.3">
      <c r="A150" s="3" t="s">
        <v>468</v>
      </c>
      <c r="B150" s="4" t="s">
        <v>222</v>
      </c>
      <c r="C150" s="5">
        <f>C151</f>
        <v>2857.3</v>
      </c>
      <c r="D150" s="5">
        <f>D151</f>
        <v>2890</v>
      </c>
      <c r="E150" s="5">
        <f>E151</f>
        <v>2907.8</v>
      </c>
    </row>
    <row r="151" spans="1:5" ht="77.25" customHeight="1" x14ac:dyDescent="0.3">
      <c r="A151" s="3" t="s">
        <v>349</v>
      </c>
      <c r="B151" s="4" t="s">
        <v>220</v>
      </c>
      <c r="C151" s="5">
        <v>2857.3</v>
      </c>
      <c r="D151" s="5">
        <v>2890</v>
      </c>
      <c r="E151" s="5">
        <v>2907.8</v>
      </c>
    </row>
    <row r="152" spans="1:5" ht="77.25" customHeight="1" x14ac:dyDescent="0.3">
      <c r="A152" s="3" t="s">
        <v>469</v>
      </c>
      <c r="B152" s="4" t="s">
        <v>417</v>
      </c>
      <c r="C152" s="5">
        <f>C153</f>
        <v>1130.0999999999999</v>
      </c>
      <c r="D152" s="5">
        <f>D153</f>
        <v>0</v>
      </c>
      <c r="E152" s="5">
        <f>E153</f>
        <v>22593.7</v>
      </c>
    </row>
    <row r="153" spans="1:5" ht="77.25" customHeight="1" x14ac:dyDescent="0.3">
      <c r="A153" s="3" t="s">
        <v>470</v>
      </c>
      <c r="B153" s="4" t="s">
        <v>370</v>
      </c>
      <c r="C153" s="5">
        <v>1130.0999999999999</v>
      </c>
      <c r="D153" s="5">
        <v>0</v>
      </c>
      <c r="E153" s="5">
        <v>22593.7</v>
      </c>
    </row>
    <row r="154" spans="1:5" ht="45.6" customHeight="1" x14ac:dyDescent="0.3">
      <c r="A154" s="3" t="s">
        <v>471</v>
      </c>
      <c r="B154" s="4" t="s">
        <v>91</v>
      </c>
      <c r="C154" s="5">
        <f>C155</f>
        <v>359.5</v>
      </c>
      <c r="D154" s="5">
        <f>D155</f>
        <v>299.2</v>
      </c>
      <c r="E154" s="5">
        <f>E155</f>
        <v>299.5</v>
      </c>
    </row>
    <row r="155" spans="1:5" ht="85.5" customHeight="1" x14ac:dyDescent="0.3">
      <c r="A155" s="3" t="s">
        <v>472</v>
      </c>
      <c r="B155" s="4" t="s">
        <v>92</v>
      </c>
      <c r="C155" s="5">
        <v>359.5</v>
      </c>
      <c r="D155" s="5">
        <v>299.2</v>
      </c>
      <c r="E155" s="5">
        <v>299.5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80.25" customHeight="1" x14ac:dyDescent="0.3">
      <c r="A158" s="3" t="s">
        <v>473</v>
      </c>
      <c r="B158" s="4" t="s">
        <v>93</v>
      </c>
      <c r="C158" s="5">
        <f>C159</f>
        <v>0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0</v>
      </c>
      <c r="D159" s="5">
        <v>29951.4</v>
      </c>
      <c r="E159" s="5">
        <v>0</v>
      </c>
    </row>
    <row r="160" spans="1:5" ht="78" customHeight="1" x14ac:dyDescent="0.3">
      <c r="A160" s="3" t="s">
        <v>477</v>
      </c>
      <c r="B160" s="4" t="s">
        <v>474</v>
      </c>
      <c r="C160" s="5">
        <f>C161</f>
        <v>3461.2</v>
      </c>
      <c r="D160" s="5">
        <f>D161</f>
        <v>0</v>
      </c>
      <c r="E160" s="5">
        <f>E161</f>
        <v>0</v>
      </c>
    </row>
    <row r="161" spans="1:5" ht="76.900000000000006" customHeight="1" x14ac:dyDescent="0.3">
      <c r="A161" s="3" t="s">
        <v>476</v>
      </c>
      <c r="B161" s="4" t="s">
        <v>475</v>
      </c>
      <c r="C161" s="5">
        <v>3461.2</v>
      </c>
      <c r="D161" s="5">
        <f>41657.9-41657.9</f>
        <v>0</v>
      </c>
      <c r="E161" s="5">
        <v>0</v>
      </c>
    </row>
    <row r="162" spans="1:5" ht="71.25" customHeight="1" x14ac:dyDescent="0.3">
      <c r="A162" s="3" t="s">
        <v>480</v>
      </c>
      <c r="B162" s="4" t="s">
        <v>478</v>
      </c>
      <c r="C162" s="5">
        <f>C163</f>
        <v>0</v>
      </c>
      <c r="D162" s="5">
        <f>D163</f>
        <v>67620.5</v>
      </c>
      <c r="E162" s="5">
        <f>E163</f>
        <v>245057.7</v>
      </c>
    </row>
    <row r="163" spans="1:5" ht="97.5" customHeight="1" x14ac:dyDescent="0.3">
      <c r="A163" s="3" t="s">
        <v>481</v>
      </c>
      <c r="B163" s="4" t="s">
        <v>479</v>
      </c>
      <c r="C163" s="5">
        <v>0</v>
      </c>
      <c r="D163" s="5">
        <v>67620.5</v>
      </c>
      <c r="E163" s="5">
        <v>245057.7</v>
      </c>
    </row>
    <row r="164" spans="1:5" ht="157.5" customHeight="1" x14ac:dyDescent="0.3">
      <c r="A164" s="3" t="s">
        <v>484</v>
      </c>
      <c r="B164" s="4" t="s">
        <v>482</v>
      </c>
      <c r="C164" s="5">
        <f>C165</f>
        <v>131290.1</v>
      </c>
      <c r="D164" s="5">
        <f>D165</f>
        <v>156272.20000000001</v>
      </c>
      <c r="E164" s="5">
        <f>E165</f>
        <v>0</v>
      </c>
    </row>
    <row r="165" spans="1:5" ht="122.25" customHeight="1" x14ac:dyDescent="0.3">
      <c r="A165" s="3" t="s">
        <v>485</v>
      </c>
      <c r="B165" s="4" t="s">
        <v>483</v>
      </c>
      <c r="C165" s="5">
        <v>131290.1</v>
      </c>
      <c r="D165" s="5">
        <v>156272.20000000001</v>
      </c>
      <c r="E165" s="5">
        <v>0</v>
      </c>
    </row>
    <row r="166" spans="1:5" ht="135" customHeight="1" x14ac:dyDescent="0.3">
      <c r="A166" s="3" t="s">
        <v>488</v>
      </c>
      <c r="B166" s="4" t="s">
        <v>486</v>
      </c>
      <c r="C166" s="5">
        <f>C167</f>
        <v>0</v>
      </c>
      <c r="D166" s="5">
        <f>D167</f>
        <v>1042.5999999999999</v>
      </c>
      <c r="E166" s="5">
        <f>E167</f>
        <v>0</v>
      </c>
    </row>
    <row r="167" spans="1:5" ht="138.75" customHeight="1" x14ac:dyDescent="0.3">
      <c r="A167" s="3" t="s">
        <v>489</v>
      </c>
      <c r="B167" s="4" t="s">
        <v>487</v>
      </c>
      <c r="C167" s="5">
        <v>0</v>
      </c>
      <c r="D167" s="5">
        <v>1042.5999999999999</v>
      </c>
      <c r="E167" s="5">
        <v>0</v>
      </c>
    </row>
    <row r="168" spans="1:5" ht="31.5" customHeight="1" x14ac:dyDescent="0.3">
      <c r="A168" s="3" t="s">
        <v>53</v>
      </c>
      <c r="B168" s="4" t="s">
        <v>97</v>
      </c>
      <c r="C168" s="5">
        <f>C169</f>
        <v>199328.9</v>
      </c>
      <c r="D168" s="5">
        <f>D169</f>
        <v>19274.5</v>
      </c>
      <c r="E168" s="5">
        <f>E169</f>
        <v>18106.900000000001</v>
      </c>
    </row>
    <row r="169" spans="1:5" ht="33.4" customHeight="1" x14ac:dyDescent="0.3">
      <c r="A169" s="3" t="s">
        <v>54</v>
      </c>
      <c r="B169" s="4" t="s">
        <v>98</v>
      </c>
      <c r="C169" s="5">
        <v>199328.9</v>
      </c>
      <c r="D169" s="5">
        <v>19274.5</v>
      </c>
      <c r="E169" s="5">
        <v>18106.900000000001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1395372.4</v>
      </c>
      <c r="D170" s="12">
        <f>D171+D173+D175+D177+D181+D183+D185+D187+D189+D191+D193+D197+D203+D209+D211+D207+D205+D201+D195+D199+D179</f>
        <v>1323102.2</v>
      </c>
      <c r="E170" s="12">
        <f>E171+E173+E175+E177+E181+E183+E185+E187+E189+E191+E193+E197+E203+E209+E211+E207+E205+E201+E195+E199+E179</f>
        <v>1369778.7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589.29999999999995</v>
      </c>
      <c r="D171" s="5">
        <f>D172</f>
        <v>612.6</v>
      </c>
      <c r="E171" s="5">
        <f>E172</f>
        <v>636.20000000000005</v>
      </c>
    </row>
    <row r="172" spans="1:5" ht="102" customHeight="1" x14ac:dyDescent="0.3">
      <c r="A172" s="3" t="s">
        <v>423</v>
      </c>
      <c r="B172" s="4" t="s">
        <v>101</v>
      </c>
      <c r="C172" s="5">
        <v>589.29999999999995</v>
      </c>
      <c r="D172" s="5">
        <v>612.6</v>
      </c>
      <c r="E172" s="5">
        <v>636.20000000000005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8327.5</v>
      </c>
      <c r="D173" s="5">
        <f>D174</f>
        <v>8644.1</v>
      </c>
      <c r="E173" s="5">
        <f>E174</f>
        <v>8972.6</v>
      </c>
    </row>
    <row r="174" spans="1:5" ht="80.25" customHeight="1" x14ac:dyDescent="0.3">
      <c r="A174" s="3" t="s">
        <v>425</v>
      </c>
      <c r="B174" s="4" t="s">
        <v>103</v>
      </c>
      <c r="C174" s="5">
        <v>8327.5</v>
      </c>
      <c r="D174" s="5">
        <v>8644.1</v>
      </c>
      <c r="E174" s="5">
        <v>8972.6</v>
      </c>
    </row>
    <row r="175" spans="1:5" ht="103.5" customHeight="1" x14ac:dyDescent="0.3">
      <c r="A175" s="3" t="s">
        <v>490</v>
      </c>
      <c r="B175" s="4" t="s">
        <v>104</v>
      </c>
      <c r="C175" s="5">
        <f>C176</f>
        <v>399576.1</v>
      </c>
      <c r="D175" s="5">
        <f>D176</f>
        <v>402972.2</v>
      </c>
      <c r="E175" s="5">
        <f>E176</f>
        <v>415120</v>
      </c>
    </row>
    <row r="176" spans="1:5" ht="100.5" customHeight="1" x14ac:dyDescent="0.3">
      <c r="A176" s="3" t="s">
        <v>491</v>
      </c>
      <c r="B176" s="4" t="s">
        <v>105</v>
      </c>
      <c r="C176" s="5">
        <v>399576.1</v>
      </c>
      <c r="D176" s="5">
        <v>402972.2</v>
      </c>
      <c r="E176" s="5">
        <v>415120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492</v>
      </c>
      <c r="B179" s="4" t="s">
        <v>358</v>
      </c>
      <c r="C179" s="5">
        <f>C180</f>
        <v>51968.9</v>
      </c>
      <c r="D179" s="5">
        <f>D180</f>
        <v>32554.2</v>
      </c>
      <c r="E179" s="5">
        <f>E180</f>
        <v>11502.3</v>
      </c>
    </row>
    <row r="180" spans="1:5" ht="111.6" customHeight="1" x14ac:dyDescent="0.3">
      <c r="A180" s="3" t="s">
        <v>428</v>
      </c>
      <c r="B180" s="4" t="s">
        <v>359</v>
      </c>
      <c r="C180" s="5">
        <v>51968.9</v>
      </c>
      <c r="D180" s="5">
        <v>32554.2</v>
      </c>
      <c r="E180" s="5">
        <v>11502.3</v>
      </c>
    </row>
    <row r="181" spans="1:5" ht="99.6" customHeight="1" x14ac:dyDescent="0.3">
      <c r="A181" s="3" t="s">
        <v>493</v>
      </c>
      <c r="B181" s="4" t="s">
        <v>108</v>
      </c>
      <c r="C181" s="5">
        <f>C182</f>
        <v>3.7</v>
      </c>
      <c r="D181" s="5">
        <f>D182</f>
        <v>3.9</v>
      </c>
      <c r="E181" s="5">
        <f>E182</f>
        <v>3.5</v>
      </c>
    </row>
    <row r="182" spans="1:5" ht="139.5" customHeight="1" x14ac:dyDescent="0.3">
      <c r="A182" s="3" t="s">
        <v>494</v>
      </c>
      <c r="B182" s="4" t="s">
        <v>109</v>
      </c>
      <c r="C182" s="5">
        <v>3.7</v>
      </c>
      <c r="D182" s="5">
        <v>3.9</v>
      </c>
      <c r="E182" s="5">
        <v>3.5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495</v>
      </c>
      <c r="B185" s="4" t="s">
        <v>112</v>
      </c>
      <c r="C185" s="5">
        <f>C186</f>
        <v>1470.7</v>
      </c>
      <c r="D185" s="5">
        <f>D186</f>
        <v>1529.5</v>
      </c>
      <c r="E185" s="5">
        <f>E186</f>
        <v>1590.6</v>
      </c>
    </row>
    <row r="186" spans="1:5" ht="126" customHeight="1" x14ac:dyDescent="0.3">
      <c r="A186" s="3" t="s">
        <v>496</v>
      </c>
      <c r="B186" s="4" t="s">
        <v>113</v>
      </c>
      <c r="C186" s="5">
        <v>1470.7</v>
      </c>
      <c r="D186" s="5">
        <v>1529.5</v>
      </c>
      <c r="E186" s="5">
        <v>1590.6</v>
      </c>
    </row>
    <row r="187" spans="1:5" ht="66.75" customHeight="1" x14ac:dyDescent="0.3">
      <c r="A187" s="3" t="s">
        <v>497</v>
      </c>
      <c r="B187" s="4" t="s">
        <v>114</v>
      </c>
      <c r="C187" s="5">
        <f>C188</f>
        <v>32934.1</v>
      </c>
      <c r="D187" s="5">
        <f>D188</f>
        <v>33068.6</v>
      </c>
      <c r="E187" s="5">
        <f>E188</f>
        <v>33068</v>
      </c>
    </row>
    <row r="188" spans="1:5" ht="93" customHeight="1" x14ac:dyDescent="0.3">
      <c r="A188" s="3" t="s">
        <v>498</v>
      </c>
      <c r="B188" s="4" t="s">
        <v>115</v>
      </c>
      <c r="C188" s="5">
        <v>32934.1</v>
      </c>
      <c r="D188" s="5">
        <v>33068.6</v>
      </c>
      <c r="E188" s="5">
        <v>33068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98.25" customHeight="1" x14ac:dyDescent="0.3">
      <c r="A195" s="3" t="s">
        <v>499</v>
      </c>
      <c r="B195" s="4" t="s">
        <v>252</v>
      </c>
      <c r="C195" s="5">
        <f>C196</f>
        <v>97405.4</v>
      </c>
      <c r="D195" s="5">
        <f>D196</f>
        <v>0</v>
      </c>
      <c r="E195" s="5">
        <f>E196</f>
        <v>0</v>
      </c>
    </row>
    <row r="196" spans="1:9" ht="79.900000000000006" customHeight="1" x14ac:dyDescent="0.3">
      <c r="A196" s="3" t="s">
        <v>432</v>
      </c>
      <c r="B196" s="4" t="s">
        <v>250</v>
      </c>
      <c r="C196" s="5">
        <v>97405.4</v>
      </c>
      <c r="D196" s="5">
        <v>0</v>
      </c>
      <c r="E196" s="5">
        <v>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87" customHeight="1" x14ac:dyDescent="0.3">
      <c r="A201" s="3" t="s">
        <v>500</v>
      </c>
      <c r="B201" s="4" t="s">
        <v>230</v>
      </c>
      <c r="C201" s="5">
        <f>C202</f>
        <v>2306.1</v>
      </c>
      <c r="D201" s="5">
        <f>D202</f>
        <v>2306.1</v>
      </c>
      <c r="E201" s="5">
        <f>E202</f>
        <v>2251.9</v>
      </c>
    </row>
    <row r="202" spans="1:9" ht="99.75" customHeight="1" x14ac:dyDescent="0.3">
      <c r="A202" s="3" t="s">
        <v>433</v>
      </c>
      <c r="B202" s="4" t="s">
        <v>229</v>
      </c>
      <c r="C202" s="5">
        <v>2306.1</v>
      </c>
      <c r="D202" s="5">
        <v>2306.1</v>
      </c>
      <c r="E202" s="5">
        <v>2251.9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5.25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hidden="1" customHeight="1" x14ac:dyDescent="0.3">
      <c r="A207" s="3" t="s">
        <v>434</v>
      </c>
      <c r="B207" s="4" t="s">
        <v>137</v>
      </c>
      <c r="C207" s="5">
        <f>C208</f>
        <v>0</v>
      </c>
      <c r="D207" s="5">
        <f>D208</f>
        <v>0</v>
      </c>
      <c r="E207" s="5">
        <f>E208</f>
        <v>0</v>
      </c>
    </row>
    <row r="208" spans="1:9" ht="72" hidden="1" customHeight="1" x14ac:dyDescent="0.3">
      <c r="A208" s="3" t="s">
        <v>435</v>
      </c>
      <c r="B208" s="4" t="s">
        <v>138</v>
      </c>
      <c r="C208" s="5"/>
      <c r="D208" s="5"/>
      <c r="E208" s="5"/>
    </row>
    <row r="209" spans="1:5" ht="56.25" x14ac:dyDescent="0.3">
      <c r="A209" s="3" t="s">
        <v>437</v>
      </c>
      <c r="B209" s="4" t="s">
        <v>126</v>
      </c>
      <c r="C209" s="5">
        <f>C210</f>
        <v>3141.9</v>
      </c>
      <c r="D209" s="5">
        <f>D210</f>
        <v>2526.9</v>
      </c>
      <c r="E209" s="5">
        <f>E210</f>
        <v>2634.2</v>
      </c>
    </row>
    <row r="210" spans="1:5" ht="97.5" customHeight="1" x14ac:dyDescent="0.3">
      <c r="A210" s="3" t="s">
        <v>501</v>
      </c>
      <c r="B210" s="4" t="s">
        <v>127</v>
      </c>
      <c r="C210" s="5">
        <v>3141.9</v>
      </c>
      <c r="D210" s="5">
        <v>2526.9</v>
      </c>
      <c r="E210" s="5">
        <v>2634.2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797648.7</v>
      </c>
      <c r="D211" s="5">
        <f>D212</f>
        <v>838884.1</v>
      </c>
      <c r="E211" s="5">
        <f>E212</f>
        <v>893999.4</v>
      </c>
    </row>
    <row r="212" spans="1:5" ht="39" customHeight="1" x14ac:dyDescent="0.3">
      <c r="A212" s="3" t="s">
        <v>70</v>
      </c>
      <c r="B212" s="4" t="s">
        <v>129</v>
      </c>
      <c r="C212" s="5">
        <v>797648.7</v>
      </c>
      <c r="D212" s="5">
        <v>838884.1</v>
      </c>
      <c r="E212" s="5">
        <v>893999.4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66112.099999999991</v>
      </c>
      <c r="D213" s="12">
        <f>D214+D224+D220+D218+D222+D216</f>
        <v>59647.8</v>
      </c>
      <c r="E213" s="12">
        <f>E214+E224+E220+E218+E222+E216</f>
        <v>60001.8</v>
      </c>
    </row>
    <row r="214" spans="1:5" ht="106.5" customHeight="1" x14ac:dyDescent="0.3">
      <c r="A214" s="3" t="s">
        <v>502</v>
      </c>
      <c r="B214" s="4" t="s">
        <v>131</v>
      </c>
      <c r="C214" s="5">
        <f>C215</f>
        <v>6969.8</v>
      </c>
      <c r="D214" s="5">
        <f>D215</f>
        <v>7118.2</v>
      </c>
      <c r="E214" s="5">
        <f>E215</f>
        <v>7472.2</v>
      </c>
    </row>
    <row r="215" spans="1:5" ht="122.25" customHeight="1" x14ac:dyDescent="0.3">
      <c r="A215" s="3" t="s">
        <v>438</v>
      </c>
      <c r="B215" s="4" t="s">
        <v>132</v>
      </c>
      <c r="C215" s="5">
        <v>6969.8</v>
      </c>
      <c r="D215" s="5">
        <v>7118.2</v>
      </c>
      <c r="E215" s="5">
        <v>7472.2</v>
      </c>
    </row>
    <row r="216" spans="1:5" ht="105.75" customHeight="1" x14ac:dyDescent="0.3">
      <c r="A216" s="3" t="s">
        <v>505</v>
      </c>
      <c r="B216" s="4" t="s">
        <v>503</v>
      </c>
      <c r="C216" s="5">
        <f>C217</f>
        <v>6300.2</v>
      </c>
      <c r="D216" s="5">
        <f>D217</f>
        <v>0</v>
      </c>
      <c r="E216" s="5">
        <f>E217</f>
        <v>0</v>
      </c>
    </row>
    <row r="217" spans="1:5" ht="105" customHeight="1" x14ac:dyDescent="0.3">
      <c r="A217" s="3" t="s">
        <v>506</v>
      </c>
      <c r="B217" s="4" t="s">
        <v>504</v>
      </c>
      <c r="C217" s="5">
        <v>6300.2</v>
      </c>
      <c r="D217" s="5">
        <v>0</v>
      </c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32576</v>
      </c>
      <c r="E218" s="5">
        <f>E219</f>
        <v>32576</v>
      </c>
    </row>
    <row r="219" spans="1:5" ht="189.75" customHeight="1" x14ac:dyDescent="0.3">
      <c r="A219" s="3" t="s">
        <v>507</v>
      </c>
      <c r="B219" s="4" t="s">
        <v>241</v>
      </c>
      <c r="C219" s="5">
        <v>32888.5</v>
      </c>
      <c r="D219" s="5">
        <v>32576</v>
      </c>
      <c r="E219" s="5">
        <v>32576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508</v>
      </c>
      <c r="B224" s="4" t="s">
        <v>133</v>
      </c>
      <c r="C224" s="5">
        <f>C225</f>
        <v>19953.599999999999</v>
      </c>
      <c r="D224" s="5">
        <f>D225</f>
        <v>19953.599999999999</v>
      </c>
      <c r="E224" s="5">
        <f>E225</f>
        <v>19953.599999999999</v>
      </c>
    </row>
    <row r="225" spans="1:5" ht="62.25" customHeight="1" x14ac:dyDescent="0.3">
      <c r="A225" s="3" t="s">
        <v>509</v>
      </c>
      <c r="B225" s="4" t="s">
        <v>134</v>
      </c>
      <c r="C225" s="5">
        <v>19953.599999999999</v>
      </c>
      <c r="D225" s="5">
        <v>19953.599999999999</v>
      </c>
      <c r="E225" s="5">
        <v>19953.599999999999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2747941.5</v>
      </c>
      <c r="D229" s="15">
        <f>D13+D118</f>
        <v>2558334.7000000002</v>
      </c>
      <c r="E229" s="15">
        <f>E13+E118</f>
        <v>2645682.6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148815</v>
      </c>
      <c r="D236" s="43">
        <f>D229-D235</f>
        <v>-51065.599999999627</v>
      </c>
      <c r="E236" s="43">
        <f>E229-E235</f>
        <v>277949.60000000009</v>
      </c>
    </row>
    <row r="237" spans="1:5" s="35" customFormat="1" ht="18" hidden="1" customHeight="1" x14ac:dyDescent="0.3">
      <c r="C237" s="36">
        <f>C236-C19-C39</f>
        <v>63922.3</v>
      </c>
      <c r="D237" s="36">
        <f>D236-D19-D39</f>
        <v>-138682.89999999962</v>
      </c>
      <c r="E237" s="36">
        <f>E236-E19-E39</f>
        <v>186936.7000000001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1"/>
  <sheetViews>
    <sheetView view="pageBreakPreview" zoomScale="60" zoomScaleNormal="90" workbookViewId="0">
      <selection sqref="A1:XFD1048576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6"/>
      <c r="E1" s="32" t="s">
        <v>144</v>
      </c>
    </row>
    <row r="2" spans="1:5" ht="18" customHeight="1" x14ac:dyDescent="0.3">
      <c r="B2" s="51" t="s">
        <v>76</v>
      </c>
      <c r="C2" s="51"/>
      <c r="D2" s="51"/>
      <c r="E2" s="51"/>
    </row>
    <row r="3" spans="1:5" ht="18" customHeight="1" x14ac:dyDescent="0.3">
      <c r="B3" s="51" t="s">
        <v>77</v>
      </c>
      <c r="C3" s="51"/>
      <c r="D3" s="51"/>
      <c r="E3" s="51"/>
    </row>
    <row r="4" spans="1:5" ht="18" customHeight="1" x14ac:dyDescent="0.3">
      <c r="B4" s="51" t="s">
        <v>366</v>
      </c>
      <c r="C4" s="51"/>
      <c r="D4" s="51"/>
      <c r="E4" s="51"/>
    </row>
    <row r="5" spans="1:5" ht="18" customHeight="1" x14ac:dyDescent="0.3">
      <c r="B5" s="8"/>
      <c r="C5" s="9"/>
      <c r="D5" s="46"/>
      <c r="E5" s="33" t="s">
        <v>512</v>
      </c>
    </row>
    <row r="7" spans="1:5" ht="34.9" customHeight="1" x14ac:dyDescent="0.3">
      <c r="A7" s="52" t="s">
        <v>367</v>
      </c>
      <c r="B7" s="52"/>
      <c r="C7" s="52"/>
      <c r="D7" s="52"/>
      <c r="E7" s="52"/>
    </row>
    <row r="9" spans="1:5" ht="38.450000000000003" customHeight="1" x14ac:dyDescent="0.3">
      <c r="A9" s="53" t="s">
        <v>3</v>
      </c>
      <c r="B9" s="53" t="s">
        <v>0</v>
      </c>
      <c r="C9" s="53" t="s">
        <v>264</v>
      </c>
      <c r="D9" s="56" t="s">
        <v>336</v>
      </c>
      <c r="E9" s="56" t="s">
        <v>368</v>
      </c>
    </row>
    <row r="10" spans="1:5" ht="21" customHeight="1" x14ac:dyDescent="0.3">
      <c r="A10" s="54"/>
      <c r="B10" s="54"/>
      <c r="C10" s="54"/>
      <c r="D10" s="57"/>
      <c r="E10" s="57"/>
    </row>
    <row r="11" spans="1:5" ht="22.15" customHeight="1" x14ac:dyDescent="0.3">
      <c r="A11" s="55"/>
      <c r="B11" s="55"/>
      <c r="C11" s="55"/>
      <c r="D11" s="58"/>
      <c r="E11" s="58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596970.60000000009</v>
      </c>
      <c r="D13" s="12">
        <f>D15+D19+D29+D55+D43+D64+D86+D115+D70+D39</f>
        <v>627414.5</v>
      </c>
      <c r="E13" s="12">
        <f>E15+E19+E29+E55+E43+E64+E86+E115+E70+E39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550374.30000000005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399081.4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399081.4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</f>
        <v>399081.4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46596.3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38946.300000000003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38946.300000000003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33843.1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</f>
        <v>32435.3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1670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2389842.9999999995</v>
      </c>
      <c r="D118" s="12">
        <f>D119+D226</f>
        <v>1938887.5999999999</v>
      </c>
      <c r="E118" s="12">
        <f>E119+E226</f>
        <v>1983708.0000000002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2389842.9999999995</v>
      </c>
      <c r="D119" s="12">
        <f>D120+D125+D170+D213</f>
        <v>1938887.5999999999</v>
      </c>
      <c r="E119" s="12">
        <f>E120+E125+E170+E213</f>
        <v>1983708.0000000002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196175.5</v>
      </c>
      <c r="D120" s="12">
        <f>D121+D123</f>
        <v>126079.9</v>
      </c>
      <c r="E120" s="12">
        <f>E121+E123</f>
        <v>97519.8</v>
      </c>
    </row>
    <row r="121" spans="1:5" ht="51" customHeight="1" x14ac:dyDescent="0.3">
      <c r="A121" s="3" t="s">
        <v>56</v>
      </c>
      <c r="B121" s="4" t="s">
        <v>86</v>
      </c>
      <c r="C121" s="5">
        <f>C122</f>
        <v>191085.7</v>
      </c>
      <c r="D121" s="5">
        <f>D122</f>
        <v>126079.9</v>
      </c>
      <c r="E121" s="5">
        <f>E122</f>
        <v>97519.8</v>
      </c>
    </row>
    <row r="122" spans="1:5" ht="63" customHeight="1" x14ac:dyDescent="0.3">
      <c r="A122" s="3" t="s">
        <v>201</v>
      </c>
      <c r="B122" s="4" t="s">
        <v>87</v>
      </c>
      <c r="C122" s="5">
        <v>191085.7</v>
      </c>
      <c r="D122" s="5">
        <v>126079.9</v>
      </c>
      <c r="E122" s="5">
        <v>97519.8</v>
      </c>
    </row>
    <row r="123" spans="1:5" ht="63" customHeight="1" x14ac:dyDescent="0.3">
      <c r="A123" s="3" t="s">
        <v>257</v>
      </c>
      <c r="B123" s="4" t="s">
        <v>258</v>
      </c>
      <c r="C123" s="5">
        <f>C124</f>
        <v>5089.8</v>
      </c>
      <c r="D123" s="5">
        <f>D124</f>
        <v>0</v>
      </c>
      <c r="E123" s="5">
        <f>E124</f>
        <v>0</v>
      </c>
    </row>
    <row r="124" spans="1:5" ht="63" customHeight="1" x14ac:dyDescent="0.3">
      <c r="A124" s="3" t="s">
        <v>259</v>
      </c>
      <c r="B124" s="4" t="s">
        <v>260</v>
      </c>
      <c r="C124" s="5">
        <v>5089.8</v>
      </c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714466.7</v>
      </c>
      <c r="D125" s="12">
        <f>D128+D154+D168+D158+D160+D132+D126+D134+D166+D162+D150+D130+D142+D138+D140+D144+D146+D136+D148+D164+D156</f>
        <v>430057.7</v>
      </c>
      <c r="E125" s="12">
        <f>E128+E154+E168+E158+E160+E132+E126+E134+E166+E162+E150+E130+E142+E138+E140+E144+E146+E136+E148+E164+E156+E152</f>
        <v>456407.70000000007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156702.20000000001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f>115485.5+41216.7</f>
        <v>156702.20000000001</v>
      </c>
      <c r="D127" s="7">
        <v>57696.1</v>
      </c>
      <c r="E127" s="7">
        <v>46323.3</v>
      </c>
    </row>
    <row r="128" spans="1:5" ht="149.25" customHeight="1" x14ac:dyDescent="0.3">
      <c r="A128" s="3" t="s">
        <v>459</v>
      </c>
      <c r="B128" s="4" t="s">
        <v>89</v>
      </c>
      <c r="C128" s="5">
        <f>C129</f>
        <v>80151.5</v>
      </c>
      <c r="D128" s="5">
        <f>D129</f>
        <v>47718</v>
      </c>
      <c r="E128" s="5">
        <f>E129</f>
        <v>80987.5</v>
      </c>
    </row>
    <row r="129" spans="1:5" ht="183" customHeight="1" x14ac:dyDescent="0.3">
      <c r="A129" s="3" t="s">
        <v>460</v>
      </c>
      <c r="B129" s="4" t="s">
        <v>90</v>
      </c>
      <c r="C129" s="7">
        <f>80151.5</f>
        <v>80151.5</v>
      </c>
      <c r="D129" s="7">
        <v>47718</v>
      </c>
      <c r="E129" s="7">
        <v>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customHeight="1" x14ac:dyDescent="0.3">
      <c r="A134" s="3" t="s">
        <v>463</v>
      </c>
      <c r="B134" s="4" t="s">
        <v>462</v>
      </c>
      <c r="C134" s="5">
        <f>C135</f>
        <v>5099.3999999999996</v>
      </c>
      <c r="D134" s="5">
        <f>D135</f>
        <v>5026.8999999999996</v>
      </c>
      <c r="E134" s="5">
        <f>E135</f>
        <v>5026.8999999999996</v>
      </c>
    </row>
    <row r="135" spans="1:5" ht="139.5" customHeight="1" x14ac:dyDescent="0.3">
      <c r="A135" s="3" t="s">
        <v>464</v>
      </c>
      <c r="B135" s="4" t="s">
        <v>461</v>
      </c>
      <c r="C135" s="5">
        <v>5099.3999999999996</v>
      </c>
      <c r="D135" s="5">
        <v>5026.8999999999996</v>
      </c>
      <c r="E135" s="5">
        <v>5026.8999999999996</v>
      </c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123.75" customHeight="1" x14ac:dyDescent="0.3">
      <c r="A140" s="3" t="s">
        <v>465</v>
      </c>
      <c r="B140" s="4" t="s">
        <v>253</v>
      </c>
      <c r="C140" s="5">
        <f>C141</f>
        <v>10692.7</v>
      </c>
      <c r="D140" s="5">
        <f>D141</f>
        <v>0</v>
      </c>
      <c r="E140" s="5">
        <f>E141</f>
        <v>0</v>
      </c>
    </row>
    <row r="141" spans="1:5" ht="144" customHeight="1" x14ac:dyDescent="0.3">
      <c r="A141" s="3" t="s">
        <v>513</v>
      </c>
      <c r="B141" s="4" t="s">
        <v>254</v>
      </c>
      <c r="C141" s="5">
        <v>10692.7</v>
      </c>
      <c r="D141" s="5">
        <v>0</v>
      </c>
      <c r="E141" s="5">
        <v>0</v>
      </c>
    </row>
    <row r="142" spans="1:5" ht="96.75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123.75" customHeight="1" x14ac:dyDescent="0.3">
      <c r="A144" s="3" t="s">
        <v>466</v>
      </c>
      <c r="B144" s="4" t="s">
        <v>261</v>
      </c>
      <c r="C144" s="5">
        <f>C145</f>
        <v>34298.9</v>
      </c>
      <c r="D144" s="5">
        <f>D145</f>
        <v>34298.9</v>
      </c>
      <c r="E144" s="5">
        <f>E145</f>
        <v>35104.400000000001</v>
      </c>
    </row>
    <row r="145" spans="1:5" ht="157.5" customHeight="1" x14ac:dyDescent="0.3">
      <c r="A145" s="3" t="s">
        <v>467</v>
      </c>
      <c r="B145" s="4" t="s">
        <v>262</v>
      </c>
      <c r="C145" s="5">
        <v>34298.9</v>
      </c>
      <c r="D145" s="5">
        <v>34298.9</v>
      </c>
      <c r="E145" s="5">
        <v>35104.400000000001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65.25" customHeight="1" x14ac:dyDescent="0.3">
      <c r="A150" s="3" t="s">
        <v>468</v>
      </c>
      <c r="B150" s="4" t="s">
        <v>222</v>
      </c>
      <c r="C150" s="5">
        <f>C151</f>
        <v>1608.3000000000002</v>
      </c>
      <c r="D150" s="5">
        <f>D151</f>
        <v>2890</v>
      </c>
      <c r="E150" s="5">
        <f>E151</f>
        <v>2907.8</v>
      </c>
    </row>
    <row r="151" spans="1:5" ht="77.25" customHeight="1" x14ac:dyDescent="0.3">
      <c r="A151" s="3" t="s">
        <v>349</v>
      </c>
      <c r="B151" s="4" t="s">
        <v>220</v>
      </c>
      <c r="C151" s="5">
        <f>2857.3-1249</f>
        <v>1608.3000000000002</v>
      </c>
      <c r="D151" s="5">
        <v>2890</v>
      </c>
      <c r="E151" s="5">
        <v>2907.8</v>
      </c>
    </row>
    <row r="152" spans="1:5" ht="77.25" customHeight="1" x14ac:dyDescent="0.3">
      <c r="A152" s="3" t="s">
        <v>469</v>
      </c>
      <c r="B152" s="4" t="s">
        <v>417</v>
      </c>
      <c r="C152" s="5">
        <f>C153</f>
        <v>1130.0999999999999</v>
      </c>
      <c r="D152" s="5">
        <f>D153</f>
        <v>0</v>
      </c>
      <c r="E152" s="5">
        <f>E153</f>
        <v>22593.7</v>
      </c>
    </row>
    <row r="153" spans="1:5" ht="77.25" customHeight="1" x14ac:dyDescent="0.3">
      <c r="A153" s="3" t="s">
        <v>470</v>
      </c>
      <c r="B153" s="4" t="s">
        <v>370</v>
      </c>
      <c r="C153" s="5">
        <v>1130.0999999999999</v>
      </c>
      <c r="D153" s="5">
        <v>0</v>
      </c>
      <c r="E153" s="5">
        <v>22593.7</v>
      </c>
    </row>
    <row r="154" spans="1:5" ht="45.6" customHeight="1" x14ac:dyDescent="0.3">
      <c r="A154" s="3" t="s">
        <v>471</v>
      </c>
      <c r="B154" s="4" t="s">
        <v>91</v>
      </c>
      <c r="C154" s="5">
        <f>C155</f>
        <v>359.5</v>
      </c>
      <c r="D154" s="5">
        <f>D155</f>
        <v>299.2</v>
      </c>
      <c r="E154" s="5">
        <f>E155</f>
        <v>299.5</v>
      </c>
    </row>
    <row r="155" spans="1:5" ht="85.5" customHeight="1" x14ac:dyDescent="0.3">
      <c r="A155" s="3" t="s">
        <v>472</v>
      </c>
      <c r="B155" s="4" t="s">
        <v>92</v>
      </c>
      <c r="C155" s="5">
        <v>359.5</v>
      </c>
      <c r="D155" s="5">
        <v>299.2</v>
      </c>
      <c r="E155" s="5">
        <v>299.5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80.25" customHeight="1" x14ac:dyDescent="0.3">
      <c r="A158" s="3" t="s">
        <v>473</v>
      </c>
      <c r="B158" s="4" t="s">
        <v>93</v>
      </c>
      <c r="C158" s="5">
        <f>C159</f>
        <v>0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0</v>
      </c>
      <c r="D159" s="5">
        <v>29951.4</v>
      </c>
      <c r="E159" s="5">
        <v>0</v>
      </c>
    </row>
    <row r="160" spans="1:5" ht="78" customHeight="1" x14ac:dyDescent="0.3">
      <c r="A160" s="3" t="s">
        <v>477</v>
      </c>
      <c r="B160" s="4" t="s">
        <v>474</v>
      </c>
      <c r="C160" s="5">
        <f>C161</f>
        <v>3461.2</v>
      </c>
      <c r="D160" s="5">
        <f>D161</f>
        <v>0</v>
      </c>
      <c r="E160" s="5">
        <f>E161</f>
        <v>0</v>
      </c>
    </row>
    <row r="161" spans="1:5" ht="76.900000000000006" customHeight="1" x14ac:dyDescent="0.3">
      <c r="A161" s="3" t="s">
        <v>476</v>
      </c>
      <c r="B161" s="4" t="s">
        <v>475</v>
      </c>
      <c r="C161" s="5">
        <v>3461.2</v>
      </c>
      <c r="D161" s="5">
        <f>41657.9-41657.9</f>
        <v>0</v>
      </c>
      <c r="E161" s="5">
        <v>0</v>
      </c>
    </row>
    <row r="162" spans="1:5" ht="71.25" customHeight="1" x14ac:dyDescent="0.3">
      <c r="A162" s="3" t="s">
        <v>480</v>
      </c>
      <c r="B162" s="4" t="s">
        <v>478</v>
      </c>
      <c r="C162" s="5">
        <f>C163</f>
        <v>0</v>
      </c>
      <c r="D162" s="5">
        <f>D163</f>
        <v>67620.5</v>
      </c>
      <c r="E162" s="5">
        <f>E163</f>
        <v>245057.7</v>
      </c>
    </row>
    <row r="163" spans="1:5" ht="97.5" customHeight="1" x14ac:dyDescent="0.3">
      <c r="A163" s="3" t="s">
        <v>481</v>
      </c>
      <c r="B163" s="4" t="s">
        <v>479</v>
      </c>
      <c r="C163" s="5">
        <v>0</v>
      </c>
      <c r="D163" s="5">
        <v>67620.5</v>
      </c>
      <c r="E163" s="5">
        <v>245057.7</v>
      </c>
    </row>
    <row r="164" spans="1:5" ht="157.5" customHeight="1" x14ac:dyDescent="0.3">
      <c r="A164" s="3" t="s">
        <v>484</v>
      </c>
      <c r="B164" s="4" t="s">
        <v>482</v>
      </c>
      <c r="C164" s="5">
        <f>C165</f>
        <v>131290.1</v>
      </c>
      <c r="D164" s="5">
        <f>D165</f>
        <v>156272.20000000001</v>
      </c>
      <c r="E164" s="5">
        <f>E165</f>
        <v>0</v>
      </c>
    </row>
    <row r="165" spans="1:5" ht="122.25" customHeight="1" x14ac:dyDescent="0.3">
      <c r="A165" s="3" t="s">
        <v>485</v>
      </c>
      <c r="B165" s="4" t="s">
        <v>483</v>
      </c>
      <c r="C165" s="5">
        <v>131290.1</v>
      </c>
      <c r="D165" s="5">
        <v>156272.20000000001</v>
      </c>
      <c r="E165" s="5">
        <v>0</v>
      </c>
    </row>
    <row r="166" spans="1:5" ht="135" customHeight="1" x14ac:dyDescent="0.3">
      <c r="A166" s="3" t="s">
        <v>488</v>
      </c>
      <c r="B166" s="4" t="s">
        <v>486</v>
      </c>
      <c r="C166" s="5">
        <f>C167</f>
        <v>0</v>
      </c>
      <c r="D166" s="5">
        <f>D167</f>
        <v>1042.5999999999999</v>
      </c>
      <c r="E166" s="5">
        <f>E167</f>
        <v>0</v>
      </c>
    </row>
    <row r="167" spans="1:5" ht="138.75" customHeight="1" x14ac:dyDescent="0.3">
      <c r="A167" s="3" t="s">
        <v>489</v>
      </c>
      <c r="B167" s="4" t="s">
        <v>487</v>
      </c>
      <c r="C167" s="5">
        <v>0</v>
      </c>
      <c r="D167" s="5">
        <v>1042.5999999999999</v>
      </c>
      <c r="E167" s="5">
        <v>0</v>
      </c>
    </row>
    <row r="168" spans="1:5" ht="31.5" customHeight="1" x14ac:dyDescent="0.3">
      <c r="A168" s="3" t="s">
        <v>53</v>
      </c>
      <c r="B168" s="4" t="s">
        <v>97</v>
      </c>
      <c r="C168" s="5">
        <f>C169</f>
        <v>289672.8</v>
      </c>
      <c r="D168" s="5">
        <f>D169</f>
        <v>27241.899999999998</v>
      </c>
      <c r="E168" s="5">
        <f>E169</f>
        <v>18106.900000000001</v>
      </c>
    </row>
    <row r="169" spans="1:5" ht="33.4" customHeight="1" x14ac:dyDescent="0.3">
      <c r="A169" s="3" t="s">
        <v>54</v>
      </c>
      <c r="B169" s="4" t="s">
        <v>98</v>
      </c>
      <c r="C169" s="5">
        <f>199328.9+11478.3+2000+61671.4+10742.4+4687-235.2</f>
        <v>289672.8</v>
      </c>
      <c r="D169" s="5">
        <f>19274.5+3709.6+4257.8</f>
        <v>27241.899999999998</v>
      </c>
      <c r="E169" s="5">
        <v>18106.900000000001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1412834.1999999997</v>
      </c>
      <c r="D170" s="12">
        <f>D171+D173+D175+D177+D181+D183+D185+D187+D189+D191+D193+D197+D203+D209+D211+D207+D205+D201+D195+D199+D179</f>
        <v>1323102.2</v>
      </c>
      <c r="E170" s="12">
        <f>E171+E173+E175+E177+E181+E183+E185+E187+E189+E191+E193+E197+E203+E209+E211+E207+E205+E201+E195+E199+E179</f>
        <v>1369778.7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589.29999999999995</v>
      </c>
      <c r="D171" s="5">
        <f>D172</f>
        <v>612.6</v>
      </c>
      <c r="E171" s="5">
        <f>E172</f>
        <v>636.20000000000005</v>
      </c>
    </row>
    <row r="172" spans="1:5" ht="102" customHeight="1" x14ac:dyDescent="0.3">
      <c r="A172" s="3" t="s">
        <v>423</v>
      </c>
      <c r="B172" s="4" t="s">
        <v>101</v>
      </c>
      <c r="C172" s="5">
        <v>589.29999999999995</v>
      </c>
      <c r="D172" s="5">
        <v>612.6</v>
      </c>
      <c r="E172" s="5">
        <v>636.20000000000005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8327.5</v>
      </c>
      <c r="D173" s="5">
        <f>D174</f>
        <v>8644.1</v>
      </c>
      <c r="E173" s="5">
        <f>E174</f>
        <v>8972.6</v>
      </c>
    </row>
    <row r="174" spans="1:5" ht="80.25" customHeight="1" x14ac:dyDescent="0.3">
      <c r="A174" s="3" t="s">
        <v>425</v>
      </c>
      <c r="B174" s="4" t="s">
        <v>103</v>
      </c>
      <c r="C174" s="5">
        <v>8327.5</v>
      </c>
      <c r="D174" s="5">
        <v>8644.1</v>
      </c>
      <c r="E174" s="5">
        <v>8972.6</v>
      </c>
    </row>
    <row r="175" spans="1:5" ht="103.5" customHeight="1" x14ac:dyDescent="0.3">
      <c r="A175" s="3" t="s">
        <v>490</v>
      </c>
      <c r="B175" s="4" t="s">
        <v>104</v>
      </c>
      <c r="C175" s="5">
        <f>C176</f>
        <v>416603.49999999994</v>
      </c>
      <c r="D175" s="5">
        <f>D176</f>
        <v>402972.2</v>
      </c>
      <c r="E175" s="5">
        <f>E176</f>
        <v>415120</v>
      </c>
    </row>
    <row r="176" spans="1:5" ht="100.5" customHeight="1" x14ac:dyDescent="0.3">
      <c r="A176" s="3" t="s">
        <v>491</v>
      </c>
      <c r="B176" s="4" t="s">
        <v>105</v>
      </c>
      <c r="C176" s="5">
        <f>399576.1+17845.1-817.7</f>
        <v>416603.49999999994</v>
      </c>
      <c r="D176" s="5">
        <v>402972.2</v>
      </c>
      <c r="E176" s="5">
        <v>415120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492</v>
      </c>
      <c r="B179" s="4" t="s">
        <v>358</v>
      </c>
      <c r="C179" s="5">
        <f>C180</f>
        <v>51968.9</v>
      </c>
      <c r="D179" s="5">
        <f>D180</f>
        <v>32554.2</v>
      </c>
      <c r="E179" s="5">
        <f>E180</f>
        <v>11502.3</v>
      </c>
    </row>
    <row r="180" spans="1:5" ht="111.6" customHeight="1" x14ac:dyDescent="0.3">
      <c r="A180" s="3" t="s">
        <v>428</v>
      </c>
      <c r="B180" s="4" t="s">
        <v>359</v>
      </c>
      <c r="C180" s="5">
        <v>51968.9</v>
      </c>
      <c r="D180" s="5">
        <v>32554.2</v>
      </c>
      <c r="E180" s="5">
        <v>11502.3</v>
      </c>
    </row>
    <row r="181" spans="1:5" ht="99.6" customHeight="1" x14ac:dyDescent="0.3">
      <c r="A181" s="3" t="s">
        <v>493</v>
      </c>
      <c r="B181" s="4" t="s">
        <v>108</v>
      </c>
      <c r="C181" s="5">
        <f>C182</f>
        <v>3.7</v>
      </c>
      <c r="D181" s="5">
        <f>D182</f>
        <v>3.9</v>
      </c>
      <c r="E181" s="5">
        <f>E182</f>
        <v>3.5</v>
      </c>
    </row>
    <row r="182" spans="1:5" ht="139.5" customHeight="1" x14ac:dyDescent="0.3">
      <c r="A182" s="3" t="s">
        <v>494</v>
      </c>
      <c r="B182" s="4" t="s">
        <v>109</v>
      </c>
      <c r="C182" s="5">
        <v>3.7</v>
      </c>
      <c r="D182" s="5">
        <v>3.9</v>
      </c>
      <c r="E182" s="5">
        <v>3.5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495</v>
      </c>
      <c r="B185" s="4" t="s">
        <v>112</v>
      </c>
      <c r="C185" s="5">
        <f>C186</f>
        <v>1470.7</v>
      </c>
      <c r="D185" s="5">
        <f>D186</f>
        <v>1529.5</v>
      </c>
      <c r="E185" s="5">
        <f>E186</f>
        <v>1590.6</v>
      </c>
    </row>
    <row r="186" spans="1:5" ht="126" customHeight="1" x14ac:dyDescent="0.3">
      <c r="A186" s="3" t="s">
        <v>496</v>
      </c>
      <c r="B186" s="4" t="s">
        <v>113</v>
      </c>
      <c r="C186" s="5">
        <v>1470.7</v>
      </c>
      <c r="D186" s="5">
        <v>1529.5</v>
      </c>
      <c r="E186" s="5">
        <v>1590.6</v>
      </c>
    </row>
    <row r="187" spans="1:5" ht="66.75" customHeight="1" x14ac:dyDescent="0.3">
      <c r="A187" s="3" t="s">
        <v>497</v>
      </c>
      <c r="B187" s="4" t="s">
        <v>114</v>
      </c>
      <c r="C187" s="5">
        <f>C188</f>
        <v>32934.1</v>
      </c>
      <c r="D187" s="5">
        <f>D188</f>
        <v>33068.6</v>
      </c>
      <c r="E187" s="5">
        <f>E188</f>
        <v>33068</v>
      </c>
    </row>
    <row r="188" spans="1:5" ht="93" customHeight="1" x14ac:dyDescent="0.3">
      <c r="A188" s="3" t="s">
        <v>498</v>
      </c>
      <c r="B188" s="4" t="s">
        <v>115</v>
      </c>
      <c r="C188" s="5">
        <v>32934.1</v>
      </c>
      <c r="D188" s="5">
        <v>33068.6</v>
      </c>
      <c r="E188" s="5">
        <v>33068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98.25" customHeight="1" x14ac:dyDescent="0.3">
      <c r="A195" s="3" t="s">
        <v>499</v>
      </c>
      <c r="B195" s="4" t="s">
        <v>252</v>
      </c>
      <c r="C195" s="5">
        <f>C196</f>
        <v>97405.4</v>
      </c>
      <c r="D195" s="5">
        <f>D196</f>
        <v>0</v>
      </c>
      <c r="E195" s="5">
        <f>E196</f>
        <v>0</v>
      </c>
    </row>
    <row r="196" spans="1:9" ht="79.900000000000006" customHeight="1" x14ac:dyDescent="0.3">
      <c r="A196" s="3" t="s">
        <v>432</v>
      </c>
      <c r="B196" s="4" t="s">
        <v>250</v>
      </c>
      <c r="C196" s="5">
        <v>97405.4</v>
      </c>
      <c r="D196" s="5">
        <v>0</v>
      </c>
      <c r="E196" s="5">
        <v>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87" customHeight="1" x14ac:dyDescent="0.3">
      <c r="A201" s="3" t="s">
        <v>500</v>
      </c>
      <c r="B201" s="4" t="s">
        <v>230</v>
      </c>
      <c r="C201" s="5">
        <f>C202</f>
        <v>2740.5</v>
      </c>
      <c r="D201" s="5">
        <f>D202</f>
        <v>2306.1</v>
      </c>
      <c r="E201" s="5">
        <f>E202</f>
        <v>2251.9</v>
      </c>
    </row>
    <row r="202" spans="1:9" ht="99.75" customHeight="1" x14ac:dyDescent="0.3">
      <c r="A202" s="3" t="s">
        <v>433</v>
      </c>
      <c r="B202" s="4" t="s">
        <v>229</v>
      </c>
      <c r="C202" s="5">
        <f>2306.1+434.4</f>
        <v>2740.5</v>
      </c>
      <c r="D202" s="5">
        <v>2306.1</v>
      </c>
      <c r="E202" s="5">
        <v>2251.9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5.25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hidden="1" customHeight="1" x14ac:dyDescent="0.3">
      <c r="A207" s="3" t="s">
        <v>434</v>
      </c>
      <c r="B207" s="4" t="s">
        <v>137</v>
      </c>
      <c r="C207" s="5">
        <f>C208</f>
        <v>0</v>
      </c>
      <c r="D207" s="5">
        <f>D208</f>
        <v>0</v>
      </c>
      <c r="E207" s="5">
        <f>E208</f>
        <v>0</v>
      </c>
    </row>
    <row r="208" spans="1:9" ht="72" hidden="1" customHeight="1" x14ac:dyDescent="0.3">
      <c r="A208" s="3" t="s">
        <v>435</v>
      </c>
      <c r="B208" s="4" t="s">
        <v>138</v>
      </c>
      <c r="C208" s="5"/>
      <c r="D208" s="5"/>
      <c r="E208" s="5"/>
    </row>
    <row r="209" spans="1:5" ht="56.25" x14ac:dyDescent="0.3">
      <c r="A209" s="3" t="s">
        <v>437</v>
      </c>
      <c r="B209" s="4" t="s">
        <v>126</v>
      </c>
      <c r="C209" s="5">
        <f>C210</f>
        <v>3141.9</v>
      </c>
      <c r="D209" s="5">
        <f>D210</f>
        <v>2526.9</v>
      </c>
      <c r="E209" s="5">
        <f>E210</f>
        <v>2634.2</v>
      </c>
    </row>
    <row r="210" spans="1:5" ht="97.5" customHeight="1" x14ac:dyDescent="0.3">
      <c r="A210" s="3" t="s">
        <v>501</v>
      </c>
      <c r="B210" s="4" t="s">
        <v>127</v>
      </c>
      <c r="C210" s="5">
        <v>3141.9</v>
      </c>
      <c r="D210" s="5">
        <v>2526.9</v>
      </c>
      <c r="E210" s="5">
        <v>2634.2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797648.7</v>
      </c>
      <c r="D211" s="5">
        <f>D212</f>
        <v>838884.1</v>
      </c>
      <c r="E211" s="5">
        <f>E212</f>
        <v>893999.4</v>
      </c>
    </row>
    <row r="212" spans="1:5" ht="39" customHeight="1" x14ac:dyDescent="0.3">
      <c r="A212" s="3" t="s">
        <v>70</v>
      </c>
      <c r="B212" s="4" t="s">
        <v>129</v>
      </c>
      <c r="C212" s="5">
        <v>797648.7</v>
      </c>
      <c r="D212" s="5">
        <v>838884.1</v>
      </c>
      <c r="E212" s="5">
        <v>893999.4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66366.599999999991</v>
      </c>
      <c r="D213" s="12">
        <f>D214+D224+D220+D218+D222+D216</f>
        <v>59647.8</v>
      </c>
      <c r="E213" s="12">
        <f>E214+E224+E220+E218+E222+E216</f>
        <v>60001.8</v>
      </c>
    </row>
    <row r="214" spans="1:5" ht="106.5" customHeight="1" x14ac:dyDescent="0.3">
      <c r="A214" s="3" t="s">
        <v>502</v>
      </c>
      <c r="B214" s="4" t="s">
        <v>131</v>
      </c>
      <c r="C214" s="5">
        <f>C215</f>
        <v>6969.8</v>
      </c>
      <c r="D214" s="5">
        <f>D215</f>
        <v>7118.2</v>
      </c>
      <c r="E214" s="5">
        <f>E215</f>
        <v>7472.2</v>
      </c>
    </row>
    <row r="215" spans="1:5" ht="122.25" customHeight="1" x14ac:dyDescent="0.3">
      <c r="A215" s="3" t="s">
        <v>438</v>
      </c>
      <c r="B215" s="4" t="s">
        <v>132</v>
      </c>
      <c r="C215" s="5">
        <v>6969.8</v>
      </c>
      <c r="D215" s="5">
        <v>7118.2</v>
      </c>
      <c r="E215" s="5">
        <v>7472.2</v>
      </c>
    </row>
    <row r="216" spans="1:5" ht="105.75" customHeight="1" x14ac:dyDescent="0.3">
      <c r="A216" s="3" t="s">
        <v>505</v>
      </c>
      <c r="B216" s="4" t="s">
        <v>503</v>
      </c>
      <c r="C216" s="5">
        <f>C217</f>
        <v>6300.2</v>
      </c>
      <c r="D216" s="5">
        <f>D217</f>
        <v>0</v>
      </c>
      <c r="E216" s="5">
        <f>E217</f>
        <v>0</v>
      </c>
    </row>
    <row r="217" spans="1:5" ht="105" customHeight="1" x14ac:dyDescent="0.3">
      <c r="A217" s="3" t="s">
        <v>506</v>
      </c>
      <c r="B217" s="4" t="s">
        <v>504</v>
      </c>
      <c r="C217" s="5">
        <v>6300.2</v>
      </c>
      <c r="D217" s="5">
        <v>0</v>
      </c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32576</v>
      </c>
      <c r="E218" s="5">
        <f>E219</f>
        <v>32576</v>
      </c>
    </row>
    <row r="219" spans="1:5" ht="189.75" customHeight="1" x14ac:dyDescent="0.3">
      <c r="A219" s="3" t="s">
        <v>507</v>
      </c>
      <c r="B219" s="4" t="s">
        <v>241</v>
      </c>
      <c r="C219" s="5">
        <v>32888.5</v>
      </c>
      <c r="D219" s="5">
        <v>32576</v>
      </c>
      <c r="E219" s="5">
        <v>32576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508</v>
      </c>
      <c r="B224" s="4" t="s">
        <v>133</v>
      </c>
      <c r="C224" s="5">
        <f>C225</f>
        <v>20208.099999999999</v>
      </c>
      <c r="D224" s="5">
        <f>D225</f>
        <v>19953.599999999999</v>
      </c>
      <c r="E224" s="5">
        <f>E225</f>
        <v>19953.599999999999</v>
      </c>
    </row>
    <row r="225" spans="1:5" ht="62.25" customHeight="1" x14ac:dyDescent="0.3">
      <c r="A225" s="3" t="s">
        <v>509</v>
      </c>
      <c r="B225" s="4" t="s">
        <v>134</v>
      </c>
      <c r="C225" s="5">
        <f>19953.6+254.5</f>
        <v>20208.099999999999</v>
      </c>
      <c r="D225" s="5">
        <v>19953.599999999999</v>
      </c>
      <c r="E225" s="5">
        <v>19953.599999999999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2986813.5999999996</v>
      </c>
      <c r="D229" s="15">
        <f>D13+D118</f>
        <v>2566302.0999999996</v>
      </c>
      <c r="E229" s="15">
        <f>E13+E118</f>
        <v>2645682.6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387687.09999999963</v>
      </c>
      <c r="D236" s="43">
        <f>D229-D235</f>
        <v>-43098.200000000186</v>
      </c>
      <c r="E236" s="43">
        <f>E229-E235</f>
        <v>277949.60000000009</v>
      </c>
    </row>
    <row r="237" spans="1:5" s="35" customFormat="1" ht="18" hidden="1" customHeight="1" x14ac:dyDescent="0.3">
      <c r="C237" s="36">
        <f>C236-C19-C39</f>
        <v>302794.39999999962</v>
      </c>
      <c r="D237" s="36">
        <f>D236-D19-D39</f>
        <v>-130715.50000000017</v>
      </c>
      <c r="E237" s="36">
        <f>E236-E19-E39</f>
        <v>186936.7000000001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  <row r="249" spans="3:5" ht="18" customHeight="1" x14ac:dyDescent="0.3">
      <c r="C249" s="47"/>
      <c r="D249" s="47"/>
      <c r="E249" s="48"/>
    </row>
    <row r="250" spans="3:5" ht="18" customHeight="1" x14ac:dyDescent="0.3">
      <c r="C250" s="47"/>
      <c r="D250" s="47"/>
      <c r="E250" s="48"/>
    </row>
    <row r="251" spans="3:5" ht="18" customHeight="1" x14ac:dyDescent="0.3">
      <c r="C251" s="47"/>
      <c r="D251" s="47"/>
      <c r="E251" s="47"/>
    </row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view="pageBreakPreview" zoomScale="60" zoomScaleNormal="90" workbookViewId="0">
      <selection activeCell="C15" sqref="C15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9"/>
      <c r="E1" s="32" t="s">
        <v>144</v>
      </c>
    </row>
    <row r="2" spans="1:5" ht="18" customHeight="1" x14ac:dyDescent="0.3">
      <c r="B2" s="51" t="s">
        <v>76</v>
      </c>
      <c r="C2" s="51"/>
      <c r="D2" s="51"/>
      <c r="E2" s="51"/>
    </row>
    <row r="3" spans="1:5" ht="18" customHeight="1" x14ac:dyDescent="0.3">
      <c r="B3" s="51" t="s">
        <v>77</v>
      </c>
      <c r="C3" s="51"/>
      <c r="D3" s="51"/>
      <c r="E3" s="51"/>
    </row>
    <row r="4" spans="1:5" ht="18" customHeight="1" x14ac:dyDescent="0.3">
      <c r="B4" s="51" t="s">
        <v>366</v>
      </c>
      <c r="C4" s="51"/>
      <c r="D4" s="51"/>
      <c r="E4" s="51"/>
    </row>
    <row r="5" spans="1:5" ht="18" customHeight="1" x14ac:dyDescent="0.3">
      <c r="B5" s="8"/>
      <c r="C5" s="9"/>
      <c r="D5" s="49"/>
      <c r="E5" s="33" t="s">
        <v>516</v>
      </c>
    </row>
    <row r="7" spans="1:5" ht="34.9" customHeight="1" x14ac:dyDescent="0.3">
      <c r="A7" s="52" t="s">
        <v>367</v>
      </c>
      <c r="B7" s="52"/>
      <c r="C7" s="52"/>
      <c r="D7" s="52"/>
      <c r="E7" s="52"/>
    </row>
    <row r="9" spans="1:5" ht="38.450000000000003" customHeight="1" x14ac:dyDescent="0.3">
      <c r="A9" s="53" t="s">
        <v>3</v>
      </c>
      <c r="B9" s="53" t="s">
        <v>0</v>
      </c>
      <c r="C9" s="53" t="s">
        <v>264</v>
      </c>
      <c r="D9" s="56" t="s">
        <v>336</v>
      </c>
      <c r="E9" s="56" t="s">
        <v>368</v>
      </c>
    </row>
    <row r="10" spans="1:5" ht="21" customHeight="1" x14ac:dyDescent="0.3">
      <c r="A10" s="54"/>
      <c r="B10" s="54"/>
      <c r="C10" s="54"/>
      <c r="D10" s="57"/>
      <c r="E10" s="57"/>
    </row>
    <row r="11" spans="1:5" ht="22.15" customHeight="1" x14ac:dyDescent="0.3">
      <c r="A11" s="55"/>
      <c r="B11" s="55"/>
      <c r="C11" s="55"/>
      <c r="D11" s="58"/>
      <c r="E11" s="58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C15+C19+C29+C55+C43+C64+C87+C116+C70+C39</f>
        <v>658513.70000000007</v>
      </c>
      <c r="D13" s="12">
        <f>D15+D19+D29+D55+D43+D64+D87+D116+D70+D39</f>
        <v>627414.5</v>
      </c>
      <c r="E13" s="12">
        <f>E15+E19+E29+E55+E43+E64+E87+E116+E70+E39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596860.20000000007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445567.30000000005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445567.30000000005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383603.2+15478.2+46485.9</f>
        <v>445567.30000000005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C55+C64+C87+C116+C70</f>
        <v>61653.500000000007</v>
      </c>
      <c r="D54" s="14">
        <f>D55+D64+D87+D116+D70</f>
        <v>40980.300000000003</v>
      </c>
      <c r="E54" s="14">
        <f>E55+E64+E87+E116+E70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47460.400000000009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47460.400000000009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42357.200000000004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28491.3-1407.8+5351.8+6716.7+1797.4</f>
        <v>40949.4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f>52.1</f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8213.1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customHeight="1" x14ac:dyDescent="0.3">
      <c r="A77" s="3" t="s">
        <v>154</v>
      </c>
      <c r="B77" s="4" t="s">
        <v>155</v>
      </c>
      <c r="C77" s="5">
        <f>C78+C81</f>
        <v>5623</v>
      </c>
      <c r="D77" s="5">
        <f>D78+D81</f>
        <v>0</v>
      </c>
      <c r="E77" s="5">
        <f>E78+E81</f>
        <v>0</v>
      </c>
    </row>
    <row r="78" spans="1:5" ht="71.25" customHeight="1" x14ac:dyDescent="0.3">
      <c r="A78" s="3" t="s">
        <v>156</v>
      </c>
      <c r="B78" s="4" t="s">
        <v>157</v>
      </c>
      <c r="C78" s="5">
        <f>C79+C80</f>
        <v>5623</v>
      </c>
      <c r="D78" s="5">
        <f>D79+D80</f>
        <v>0</v>
      </c>
      <c r="E78" s="5">
        <f>E79+E80</f>
        <v>0</v>
      </c>
    </row>
    <row r="79" spans="1:5" ht="71.25" customHeight="1" x14ac:dyDescent="0.3">
      <c r="A79" s="3" t="s">
        <v>158</v>
      </c>
      <c r="B79" s="4" t="s">
        <v>159</v>
      </c>
      <c r="C79" s="5">
        <v>5552.3</v>
      </c>
      <c r="D79" s="5">
        <v>0</v>
      </c>
      <c r="E79" s="5">
        <v>0</v>
      </c>
    </row>
    <row r="80" spans="1:5" ht="78" customHeight="1" x14ac:dyDescent="0.3">
      <c r="A80" s="3" t="s">
        <v>183</v>
      </c>
      <c r="B80" s="4" t="s">
        <v>182</v>
      </c>
      <c r="C80" s="5">
        <v>70.7</v>
      </c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customHeight="1" x14ac:dyDescent="0.3">
      <c r="A83" s="3" t="s">
        <v>188</v>
      </c>
      <c r="B83" s="4" t="s">
        <v>189</v>
      </c>
      <c r="C83" s="5">
        <f t="shared" ref="C83:E84" si="0">C84</f>
        <v>920.1</v>
      </c>
      <c r="D83" s="5">
        <f t="shared" si="0"/>
        <v>0</v>
      </c>
      <c r="E83" s="5">
        <f t="shared" si="0"/>
        <v>0</v>
      </c>
    </row>
    <row r="84" spans="1:5" ht="95.25" customHeight="1" x14ac:dyDescent="0.3">
      <c r="A84" s="3" t="s">
        <v>187</v>
      </c>
      <c r="B84" s="4" t="s">
        <v>186</v>
      </c>
      <c r="C84" s="5">
        <f>C85+C86</f>
        <v>920.1</v>
      </c>
      <c r="D84" s="5">
        <f t="shared" si="0"/>
        <v>0</v>
      </c>
      <c r="E84" s="5">
        <f t="shared" si="0"/>
        <v>0</v>
      </c>
    </row>
    <row r="85" spans="1:5" ht="144" customHeight="1" x14ac:dyDescent="0.3">
      <c r="A85" s="3" t="s">
        <v>185</v>
      </c>
      <c r="B85" s="4" t="s">
        <v>184</v>
      </c>
      <c r="C85" s="5">
        <v>714.1</v>
      </c>
      <c r="D85" s="5">
        <v>0</v>
      </c>
      <c r="E85" s="5">
        <v>0</v>
      </c>
    </row>
    <row r="86" spans="1:5" ht="144" customHeight="1" x14ac:dyDescent="0.3">
      <c r="A86" s="3" t="s">
        <v>514</v>
      </c>
      <c r="B86" s="4" t="s">
        <v>515</v>
      </c>
      <c r="C86" s="5">
        <v>206</v>
      </c>
      <c r="D86" s="5">
        <v>0</v>
      </c>
      <c r="E86" s="5">
        <v>0</v>
      </c>
    </row>
    <row r="87" spans="1:5" s="19" customFormat="1" ht="33.4" customHeight="1" x14ac:dyDescent="0.3">
      <c r="A87" s="1" t="s">
        <v>47</v>
      </c>
      <c r="B87" s="2" t="s">
        <v>46</v>
      </c>
      <c r="C87" s="12">
        <f>C91+C108+C110+C114</f>
        <v>770</v>
      </c>
      <c r="D87" s="12">
        <f>D91+D108+D110+D114</f>
        <v>800.8</v>
      </c>
      <c r="E87" s="12">
        <f>E91+E108+E110+E114</f>
        <v>832.8</v>
      </c>
    </row>
    <row r="88" spans="1:5" s="19" customFormat="1" ht="165.75" hidden="1" customHeight="1" x14ac:dyDescent="0.3">
      <c r="A88" s="3" t="s">
        <v>218</v>
      </c>
      <c r="B88" s="4" t="s">
        <v>219</v>
      </c>
      <c r="C88" s="5">
        <f t="shared" ref="C88:E89" si="1">C89</f>
        <v>0</v>
      </c>
      <c r="D88" s="5">
        <f t="shared" si="1"/>
        <v>0</v>
      </c>
      <c r="E88" s="5">
        <f t="shared" si="1"/>
        <v>0</v>
      </c>
    </row>
    <row r="89" spans="1:5" ht="122.25" hidden="1" customHeight="1" x14ac:dyDescent="0.3">
      <c r="A89" s="3" t="s">
        <v>204</v>
      </c>
      <c r="B89" s="4" t="s">
        <v>202</v>
      </c>
      <c r="C89" s="5">
        <f t="shared" si="1"/>
        <v>0</v>
      </c>
      <c r="D89" s="5">
        <f t="shared" si="1"/>
        <v>0</v>
      </c>
      <c r="E89" s="5">
        <f t="shared" si="1"/>
        <v>0</v>
      </c>
    </row>
    <row r="90" spans="1:5" ht="119.25" hidden="1" customHeight="1" x14ac:dyDescent="0.3">
      <c r="A90" s="3" t="s">
        <v>205</v>
      </c>
      <c r="B90" s="4" t="s">
        <v>203</v>
      </c>
      <c r="C90" s="5"/>
      <c r="D90" s="5"/>
      <c r="E90" s="5"/>
    </row>
    <row r="91" spans="1:5" ht="158.25" customHeight="1" x14ac:dyDescent="0.3">
      <c r="A91" s="3" t="s">
        <v>411</v>
      </c>
      <c r="B91" s="4" t="s">
        <v>202</v>
      </c>
      <c r="C91" s="5">
        <f>C92</f>
        <v>770</v>
      </c>
      <c r="D91" s="5">
        <f>D92</f>
        <v>800.8</v>
      </c>
      <c r="E91" s="5">
        <f>E92</f>
        <v>832.8</v>
      </c>
    </row>
    <row r="92" spans="1:5" ht="134.25" customHeight="1" x14ac:dyDescent="0.3">
      <c r="A92" s="3" t="s">
        <v>410</v>
      </c>
      <c r="B92" s="4" t="s">
        <v>203</v>
      </c>
      <c r="C92" s="5">
        <v>770</v>
      </c>
      <c r="D92" s="5">
        <v>800.8</v>
      </c>
      <c r="E92" s="5">
        <v>832.8</v>
      </c>
    </row>
    <row r="93" spans="1:5" ht="152.25" hidden="1" customHeight="1" x14ac:dyDescent="0.3">
      <c r="A93" s="3" t="s">
        <v>333</v>
      </c>
      <c r="B93" s="4" t="s">
        <v>332</v>
      </c>
      <c r="C93" s="5"/>
      <c r="D93" s="5">
        <v>0</v>
      </c>
      <c r="E93" s="5">
        <v>0</v>
      </c>
    </row>
    <row r="94" spans="1:5" ht="152.25" hidden="1" customHeight="1" x14ac:dyDescent="0.3">
      <c r="A94" s="3" t="s">
        <v>335</v>
      </c>
      <c r="B94" s="4" t="s">
        <v>334</v>
      </c>
      <c r="C94" s="5">
        <f>C95</f>
        <v>0</v>
      </c>
      <c r="D94" s="5">
        <v>0</v>
      </c>
      <c r="E94" s="5">
        <v>0</v>
      </c>
    </row>
    <row r="95" spans="1:5" ht="174" hidden="1" customHeight="1" x14ac:dyDescent="0.3">
      <c r="A95" s="3" t="s">
        <v>331</v>
      </c>
      <c r="B95" s="4" t="s">
        <v>330</v>
      </c>
      <c r="C95" s="5"/>
      <c r="D95" s="5">
        <v>0</v>
      </c>
      <c r="E95" s="5">
        <v>0</v>
      </c>
    </row>
    <row r="96" spans="1:5" ht="119.25" hidden="1" customHeight="1" x14ac:dyDescent="0.3">
      <c r="A96" s="3" t="s">
        <v>329</v>
      </c>
      <c r="B96" s="4" t="s">
        <v>328</v>
      </c>
      <c r="C96" s="5">
        <f>C97</f>
        <v>0</v>
      </c>
      <c r="D96" s="5">
        <v>0</v>
      </c>
      <c r="E96" s="5">
        <v>0</v>
      </c>
    </row>
    <row r="97" spans="1:5" ht="150.75" hidden="1" customHeight="1" x14ac:dyDescent="0.3">
      <c r="A97" s="3" t="s">
        <v>327</v>
      </c>
      <c r="B97" s="4" t="s">
        <v>326</v>
      </c>
      <c r="C97" s="5"/>
      <c r="D97" s="5">
        <v>0</v>
      </c>
      <c r="E97" s="5">
        <v>0</v>
      </c>
    </row>
    <row r="98" spans="1:5" ht="140.25" hidden="1" customHeight="1" x14ac:dyDescent="0.3">
      <c r="A98" s="3" t="s">
        <v>325</v>
      </c>
      <c r="B98" s="4" t="s">
        <v>324</v>
      </c>
      <c r="C98" s="5">
        <f>C99</f>
        <v>0</v>
      </c>
      <c r="D98" s="5">
        <v>0</v>
      </c>
      <c r="E98" s="5">
        <v>0</v>
      </c>
    </row>
    <row r="99" spans="1:5" ht="165.75" hidden="1" customHeight="1" x14ac:dyDescent="0.3">
      <c r="A99" s="3" t="s">
        <v>323</v>
      </c>
      <c r="B99" s="4" t="s">
        <v>322</v>
      </c>
      <c r="C99" s="5"/>
      <c r="D99" s="5">
        <v>0</v>
      </c>
      <c r="E99" s="5">
        <v>0</v>
      </c>
    </row>
    <row r="100" spans="1:5" ht="165.75" hidden="1" customHeight="1" x14ac:dyDescent="0.3">
      <c r="A100" s="3" t="s">
        <v>321</v>
      </c>
      <c r="B100" s="4" t="s">
        <v>320</v>
      </c>
      <c r="C100" s="5">
        <f>C101</f>
        <v>0</v>
      </c>
      <c r="D100" s="5">
        <v>0</v>
      </c>
      <c r="E100" s="5">
        <v>0</v>
      </c>
    </row>
    <row r="101" spans="1:5" ht="200.25" hidden="1" customHeight="1" x14ac:dyDescent="0.3">
      <c r="A101" s="3" t="s">
        <v>319</v>
      </c>
      <c r="B101" s="4" t="s">
        <v>318</v>
      </c>
      <c r="C101" s="5"/>
      <c r="D101" s="5">
        <v>0</v>
      </c>
      <c r="E101" s="5">
        <v>0</v>
      </c>
    </row>
    <row r="102" spans="1:5" ht="119.25" hidden="1" customHeight="1" x14ac:dyDescent="0.3">
      <c r="A102" s="3" t="s">
        <v>317</v>
      </c>
      <c r="B102" s="4" t="s">
        <v>316</v>
      </c>
      <c r="C102" s="5">
        <f>C103</f>
        <v>0</v>
      </c>
      <c r="D102" s="5">
        <v>0</v>
      </c>
      <c r="E102" s="5">
        <v>0</v>
      </c>
    </row>
    <row r="103" spans="1:5" ht="155.25" hidden="1" customHeight="1" x14ac:dyDescent="0.3">
      <c r="A103" s="3" t="s">
        <v>315</v>
      </c>
      <c r="B103" s="4" t="s">
        <v>314</v>
      </c>
      <c r="C103" s="5"/>
      <c r="D103" s="5">
        <v>0</v>
      </c>
      <c r="E103" s="5">
        <v>0</v>
      </c>
    </row>
    <row r="104" spans="1:5" ht="119.25" hidden="1" customHeight="1" x14ac:dyDescent="0.3">
      <c r="A104" s="3" t="s">
        <v>313</v>
      </c>
      <c r="B104" s="4" t="s">
        <v>312</v>
      </c>
      <c r="C104" s="5">
        <f>C105</f>
        <v>0</v>
      </c>
      <c r="D104" s="5">
        <v>0</v>
      </c>
      <c r="E104" s="5">
        <v>0</v>
      </c>
    </row>
    <row r="105" spans="1:5" ht="138.75" hidden="1" customHeight="1" x14ac:dyDescent="0.3">
      <c r="A105" s="3" t="s">
        <v>311</v>
      </c>
      <c r="B105" s="4" t="s">
        <v>310</v>
      </c>
      <c r="C105" s="5"/>
      <c r="D105" s="5">
        <v>0</v>
      </c>
      <c r="E105" s="5">
        <v>0</v>
      </c>
    </row>
    <row r="106" spans="1:5" ht="119.25" hidden="1" customHeight="1" x14ac:dyDescent="0.3">
      <c r="A106" s="3" t="s">
        <v>309</v>
      </c>
      <c r="B106" s="4" t="s">
        <v>308</v>
      </c>
      <c r="C106" s="5">
        <f>C107</f>
        <v>0</v>
      </c>
      <c r="D106" s="5">
        <v>0</v>
      </c>
      <c r="E106" s="5">
        <v>0</v>
      </c>
    </row>
    <row r="107" spans="1:5" ht="161.25" hidden="1" customHeight="1" x14ac:dyDescent="0.3">
      <c r="A107" s="3" t="s">
        <v>307</v>
      </c>
      <c r="B107" s="4" t="s">
        <v>306</v>
      </c>
      <c r="C107" s="5"/>
      <c r="D107" s="5">
        <v>0</v>
      </c>
      <c r="E107" s="5">
        <v>0</v>
      </c>
    </row>
    <row r="108" spans="1:5" ht="75" hidden="1" x14ac:dyDescent="0.3">
      <c r="A108" s="3" t="s">
        <v>305</v>
      </c>
      <c r="B108" s="4" t="s">
        <v>304</v>
      </c>
      <c r="C108" s="5">
        <f>C109</f>
        <v>0</v>
      </c>
      <c r="D108" s="5">
        <v>0</v>
      </c>
      <c r="E108" s="5">
        <v>0</v>
      </c>
    </row>
    <row r="109" spans="1:5" ht="119.25" hidden="1" customHeight="1" x14ac:dyDescent="0.3">
      <c r="A109" s="3" t="s">
        <v>303</v>
      </c>
      <c r="B109" s="4" t="s">
        <v>302</v>
      </c>
      <c r="C109" s="5"/>
      <c r="D109" s="5">
        <v>0</v>
      </c>
      <c r="E109" s="5">
        <v>0</v>
      </c>
    </row>
    <row r="110" spans="1:5" ht="37.5" hidden="1" x14ac:dyDescent="0.3">
      <c r="A110" s="3" t="s">
        <v>301</v>
      </c>
      <c r="B110" s="4" t="s">
        <v>300</v>
      </c>
      <c r="C110" s="5">
        <f>C111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299</v>
      </c>
      <c r="B111" s="4" t="s">
        <v>298</v>
      </c>
      <c r="C111" s="5">
        <f>C112+C113</f>
        <v>0</v>
      </c>
      <c r="D111" s="5">
        <v>0</v>
      </c>
      <c r="E111" s="5">
        <v>0</v>
      </c>
    </row>
    <row r="112" spans="1:5" ht="119.25" hidden="1" customHeight="1" x14ac:dyDescent="0.3">
      <c r="A112" s="3" t="s">
        <v>297</v>
      </c>
      <c r="B112" s="4" t="s">
        <v>296</v>
      </c>
      <c r="C112" s="5"/>
      <c r="D112" s="5">
        <v>0</v>
      </c>
      <c r="E112" s="5">
        <v>0</v>
      </c>
    </row>
    <row r="113" spans="1:5" ht="145.5" hidden="1" customHeight="1" x14ac:dyDescent="0.3">
      <c r="A113" s="3" t="s">
        <v>295</v>
      </c>
      <c r="B113" s="4" t="s">
        <v>294</v>
      </c>
      <c r="C113" s="5"/>
      <c r="D113" s="5">
        <v>0</v>
      </c>
      <c r="E113" s="5">
        <v>0</v>
      </c>
    </row>
    <row r="114" spans="1:5" ht="37.5" hidden="1" x14ac:dyDescent="0.3">
      <c r="A114" s="3" t="s">
        <v>293</v>
      </c>
      <c r="B114" s="4" t="s">
        <v>292</v>
      </c>
      <c r="C114" s="5">
        <f>C115</f>
        <v>0</v>
      </c>
      <c r="D114" s="5">
        <v>0</v>
      </c>
      <c r="E114" s="5">
        <v>0</v>
      </c>
    </row>
    <row r="115" spans="1:5" ht="20.25" hidden="1" customHeight="1" x14ac:dyDescent="0.3">
      <c r="A115" s="3" t="s">
        <v>291</v>
      </c>
      <c r="B115" s="4" t="s">
        <v>290</v>
      </c>
      <c r="C115" s="5"/>
      <c r="D115" s="5">
        <v>0</v>
      </c>
      <c r="E115" s="5">
        <v>0</v>
      </c>
    </row>
    <row r="116" spans="1:5" ht="48" hidden="1" customHeight="1" x14ac:dyDescent="0.3">
      <c r="A116" s="1" t="s">
        <v>135</v>
      </c>
      <c r="B116" s="2" t="s">
        <v>136</v>
      </c>
      <c r="C116" s="12">
        <f t="shared" ref="C116:E117" si="2">C117</f>
        <v>0</v>
      </c>
      <c r="D116" s="12">
        <f t="shared" si="2"/>
        <v>0</v>
      </c>
      <c r="E116" s="12">
        <f t="shared" si="2"/>
        <v>0</v>
      </c>
    </row>
    <row r="117" spans="1:5" ht="46.5" hidden="1" customHeight="1" x14ac:dyDescent="0.3">
      <c r="A117" s="3" t="s">
        <v>364</v>
      </c>
      <c r="B117" s="4" t="s">
        <v>365</v>
      </c>
      <c r="C117" s="5">
        <f>C118</f>
        <v>0</v>
      </c>
      <c r="D117" s="5">
        <f t="shared" si="2"/>
        <v>0</v>
      </c>
      <c r="E117" s="5">
        <f t="shared" si="2"/>
        <v>0</v>
      </c>
    </row>
    <row r="118" spans="1:5" ht="60.75" hidden="1" customHeight="1" x14ac:dyDescent="0.3">
      <c r="A118" s="3" t="s">
        <v>362</v>
      </c>
      <c r="B118" s="4" t="s">
        <v>363</v>
      </c>
      <c r="C118" s="5"/>
      <c r="D118" s="5">
        <v>0</v>
      </c>
      <c r="E118" s="5">
        <v>0</v>
      </c>
    </row>
    <row r="119" spans="1:5" s="19" customFormat="1" ht="33.4" customHeight="1" x14ac:dyDescent="0.3">
      <c r="A119" s="1" t="s">
        <v>49</v>
      </c>
      <c r="B119" s="2" t="s">
        <v>48</v>
      </c>
      <c r="C119" s="12">
        <f>C120+C227</f>
        <v>2391214.2999999998</v>
      </c>
      <c r="D119" s="12">
        <f>D120+D227</f>
        <v>1938887.5999999999</v>
      </c>
      <c r="E119" s="12">
        <f>E120+E227</f>
        <v>1983708.0000000002</v>
      </c>
    </row>
    <row r="120" spans="1:5" s="19" customFormat="1" ht="84.75" customHeight="1" x14ac:dyDescent="0.3">
      <c r="A120" s="1" t="s">
        <v>51</v>
      </c>
      <c r="B120" s="2" t="s">
        <v>50</v>
      </c>
      <c r="C120" s="12">
        <f>C121+C126+C171+C214</f>
        <v>2391214.2999999998</v>
      </c>
      <c r="D120" s="12">
        <f>D121+D126+D171+D214</f>
        <v>1938887.5999999999</v>
      </c>
      <c r="E120" s="12">
        <f>E121+E126+E171+E214</f>
        <v>1983708.0000000002</v>
      </c>
    </row>
    <row r="121" spans="1:5" s="19" customFormat="1" ht="42.6" customHeight="1" x14ac:dyDescent="0.3">
      <c r="A121" s="1" t="s">
        <v>55</v>
      </c>
      <c r="B121" s="2" t="s">
        <v>85</v>
      </c>
      <c r="C121" s="12">
        <f>C122+C124</f>
        <v>196175.5</v>
      </c>
      <c r="D121" s="12">
        <f>D122+D124</f>
        <v>126079.9</v>
      </c>
      <c r="E121" s="12">
        <f>E122+E124</f>
        <v>97519.8</v>
      </c>
    </row>
    <row r="122" spans="1:5" ht="51" customHeight="1" x14ac:dyDescent="0.3">
      <c r="A122" s="3" t="s">
        <v>56</v>
      </c>
      <c r="B122" s="4" t="s">
        <v>86</v>
      </c>
      <c r="C122" s="5">
        <f>C123</f>
        <v>191085.7</v>
      </c>
      <c r="D122" s="5">
        <f>D123</f>
        <v>126079.9</v>
      </c>
      <c r="E122" s="5">
        <f>E123</f>
        <v>97519.8</v>
      </c>
    </row>
    <row r="123" spans="1:5" ht="63" customHeight="1" x14ac:dyDescent="0.3">
      <c r="A123" s="3" t="s">
        <v>201</v>
      </c>
      <c r="B123" s="4" t="s">
        <v>87</v>
      </c>
      <c r="C123" s="5">
        <v>191085.7</v>
      </c>
      <c r="D123" s="5">
        <v>126079.9</v>
      </c>
      <c r="E123" s="5">
        <v>97519.8</v>
      </c>
    </row>
    <row r="124" spans="1:5" ht="63" customHeight="1" x14ac:dyDescent="0.3">
      <c r="A124" s="3" t="s">
        <v>257</v>
      </c>
      <c r="B124" s="4" t="s">
        <v>258</v>
      </c>
      <c r="C124" s="5">
        <f>C125</f>
        <v>5089.8</v>
      </c>
      <c r="D124" s="5">
        <f>D125</f>
        <v>0</v>
      </c>
      <c r="E124" s="5">
        <f>E125</f>
        <v>0</v>
      </c>
    </row>
    <row r="125" spans="1:5" ht="63" customHeight="1" x14ac:dyDescent="0.3">
      <c r="A125" s="3" t="s">
        <v>259</v>
      </c>
      <c r="B125" s="4" t="s">
        <v>260</v>
      </c>
      <c r="C125" s="5">
        <v>5089.8</v>
      </c>
      <c r="D125" s="5">
        <v>0</v>
      </c>
      <c r="E125" s="5">
        <v>0</v>
      </c>
    </row>
    <row r="126" spans="1:5" s="19" customFormat="1" ht="50.45" customHeight="1" x14ac:dyDescent="0.3">
      <c r="A126" s="1" t="s">
        <v>52</v>
      </c>
      <c r="B126" s="2" t="s">
        <v>88</v>
      </c>
      <c r="C126" s="12">
        <f>C129+C155+C169+C159+C161+C133+C127+C135+C167+C163+C151+C131+C143+C139+C141+C145+C147+C137+C149+C165+C157+C153</f>
        <v>703225.6</v>
      </c>
      <c r="D126" s="12">
        <f>D129+D155+D169+D159+D161+D133+D127+D135+D167+D163+D151+D131+D143+D139+D141+D145+D147+D137+D149+D165+D157</f>
        <v>430057.7</v>
      </c>
      <c r="E126" s="12">
        <f>E129+E155+E169+E159+E161+E133+E127+E135+E167+E163+E151+E131+E143+E139+E141+E145+E147+E137+E149+E165+E157+E153</f>
        <v>456407.70000000007</v>
      </c>
    </row>
    <row r="127" spans="1:5" s="19" customFormat="1" ht="72" customHeight="1" x14ac:dyDescent="0.3">
      <c r="A127" s="22" t="s">
        <v>413</v>
      </c>
      <c r="B127" s="23" t="s">
        <v>147</v>
      </c>
      <c r="C127" s="7">
        <f>C128</f>
        <v>156702.20000000001</v>
      </c>
      <c r="D127" s="7">
        <f>D128</f>
        <v>57696.1</v>
      </c>
      <c r="E127" s="7">
        <f>E128</f>
        <v>46323.3</v>
      </c>
    </row>
    <row r="128" spans="1:5" s="19" customFormat="1" ht="78.75" customHeight="1" x14ac:dyDescent="0.3">
      <c r="A128" s="22" t="s">
        <v>412</v>
      </c>
      <c r="B128" s="23" t="s">
        <v>146</v>
      </c>
      <c r="C128" s="7">
        <f>115485.5+41216.7</f>
        <v>156702.20000000001</v>
      </c>
      <c r="D128" s="7">
        <v>57696.1</v>
      </c>
      <c r="E128" s="7">
        <v>46323.3</v>
      </c>
    </row>
    <row r="129" spans="1:5" ht="149.25" customHeight="1" x14ac:dyDescent="0.3">
      <c r="A129" s="3" t="s">
        <v>459</v>
      </c>
      <c r="B129" s="4" t="s">
        <v>89</v>
      </c>
      <c r="C129" s="5">
        <f>C130</f>
        <v>80151.5</v>
      </c>
      <c r="D129" s="5">
        <f>D130</f>
        <v>47718</v>
      </c>
      <c r="E129" s="5">
        <f>E130</f>
        <v>80987.5</v>
      </c>
    </row>
    <row r="130" spans="1:5" ht="183" customHeight="1" x14ac:dyDescent="0.3">
      <c r="A130" s="3" t="s">
        <v>460</v>
      </c>
      <c r="B130" s="4" t="s">
        <v>90</v>
      </c>
      <c r="C130" s="7">
        <f>80151.5</f>
        <v>80151.5</v>
      </c>
      <c r="D130" s="7">
        <v>47718</v>
      </c>
      <c r="E130" s="7">
        <v>80987.5</v>
      </c>
    </row>
    <row r="131" spans="1:5" ht="109.5" hidden="1" customHeight="1" x14ac:dyDescent="0.3">
      <c r="A131" s="3" t="s">
        <v>234</v>
      </c>
      <c r="B131" s="4" t="s">
        <v>232</v>
      </c>
      <c r="C131" s="7">
        <f>C132</f>
        <v>0</v>
      </c>
      <c r="D131" s="7">
        <f>D132</f>
        <v>0</v>
      </c>
      <c r="E131" s="7">
        <f>E132</f>
        <v>0</v>
      </c>
    </row>
    <row r="132" spans="1:5" ht="134.44999999999999" hidden="1" customHeight="1" x14ac:dyDescent="0.3">
      <c r="A132" s="3" t="s">
        <v>235</v>
      </c>
      <c r="B132" s="4" t="s">
        <v>233</v>
      </c>
      <c r="C132" s="7"/>
      <c r="D132" s="7"/>
      <c r="E132" s="7"/>
    </row>
    <row r="133" spans="1:5" ht="82.5" hidden="1" customHeight="1" x14ac:dyDescent="0.3">
      <c r="A133" s="3" t="s">
        <v>141</v>
      </c>
      <c r="B133" s="4" t="s">
        <v>139</v>
      </c>
      <c r="C133" s="5">
        <f>C134</f>
        <v>0</v>
      </c>
      <c r="D133" s="5">
        <f>D134</f>
        <v>0</v>
      </c>
      <c r="E133" s="5">
        <f>E134</f>
        <v>0</v>
      </c>
    </row>
    <row r="134" spans="1:5" ht="90" hidden="1" customHeight="1" x14ac:dyDescent="0.3">
      <c r="A134" s="3" t="s">
        <v>143</v>
      </c>
      <c r="B134" s="4" t="s">
        <v>140</v>
      </c>
      <c r="C134" s="5"/>
      <c r="D134" s="5"/>
      <c r="E134" s="5">
        <v>0</v>
      </c>
    </row>
    <row r="135" spans="1:5" ht="115.5" customHeight="1" x14ac:dyDescent="0.3">
      <c r="A135" s="3" t="s">
        <v>463</v>
      </c>
      <c r="B135" s="4" t="s">
        <v>462</v>
      </c>
      <c r="C135" s="5">
        <f>C136</f>
        <v>5099.3999999999996</v>
      </c>
      <c r="D135" s="5">
        <f>D136</f>
        <v>5026.8999999999996</v>
      </c>
      <c r="E135" s="5">
        <f>E136</f>
        <v>5026.8999999999996</v>
      </c>
    </row>
    <row r="136" spans="1:5" ht="139.5" customHeight="1" x14ac:dyDescent="0.3">
      <c r="A136" s="3" t="s">
        <v>464</v>
      </c>
      <c r="B136" s="4" t="s">
        <v>461</v>
      </c>
      <c r="C136" s="5">
        <v>5099.3999999999996</v>
      </c>
      <c r="D136" s="5">
        <v>5026.8999999999996</v>
      </c>
      <c r="E136" s="5">
        <v>5026.8999999999996</v>
      </c>
    </row>
    <row r="137" spans="1:5" ht="60.75" hidden="1" customHeight="1" x14ac:dyDescent="0.3">
      <c r="A137" s="3" t="s">
        <v>281</v>
      </c>
      <c r="B137" s="4" t="s">
        <v>280</v>
      </c>
      <c r="C137" s="5">
        <f>C138</f>
        <v>0</v>
      </c>
      <c r="D137" s="5">
        <f>D138</f>
        <v>0</v>
      </c>
      <c r="E137" s="5">
        <f>E138</f>
        <v>0</v>
      </c>
    </row>
    <row r="138" spans="1:5" ht="84.75" hidden="1" customHeight="1" x14ac:dyDescent="0.3">
      <c r="A138" s="3" t="s">
        <v>278</v>
      </c>
      <c r="B138" s="4" t="s">
        <v>279</v>
      </c>
      <c r="C138" s="5"/>
      <c r="D138" s="5"/>
      <c r="E138" s="5"/>
    </row>
    <row r="139" spans="1:5" ht="86.25" hidden="1" customHeight="1" x14ac:dyDescent="0.3">
      <c r="A139" s="3" t="s">
        <v>245</v>
      </c>
      <c r="B139" s="4" t="s">
        <v>242</v>
      </c>
      <c r="C139" s="5">
        <f>C140</f>
        <v>0</v>
      </c>
      <c r="D139" s="5">
        <f>D140</f>
        <v>0</v>
      </c>
      <c r="E139" s="5">
        <f>E140</f>
        <v>0</v>
      </c>
    </row>
    <row r="140" spans="1:5" ht="86.25" hidden="1" customHeight="1" x14ac:dyDescent="0.3">
      <c r="A140" s="3" t="s">
        <v>244</v>
      </c>
      <c r="B140" s="4" t="s">
        <v>243</v>
      </c>
      <c r="C140" s="5"/>
      <c r="D140" s="5">
        <v>0</v>
      </c>
      <c r="E140" s="5">
        <v>0</v>
      </c>
    </row>
    <row r="141" spans="1:5" ht="123.75" customHeight="1" x14ac:dyDescent="0.3">
      <c r="A141" s="3" t="s">
        <v>465</v>
      </c>
      <c r="B141" s="4" t="s">
        <v>253</v>
      </c>
      <c r="C141" s="5">
        <f>C142</f>
        <v>10692.7</v>
      </c>
      <c r="D141" s="5">
        <f>D142</f>
        <v>0</v>
      </c>
      <c r="E141" s="5">
        <f>E142</f>
        <v>0</v>
      </c>
    </row>
    <row r="142" spans="1:5" ht="144" customHeight="1" x14ac:dyDescent="0.3">
      <c r="A142" s="3" t="s">
        <v>513</v>
      </c>
      <c r="B142" s="4" t="s">
        <v>254</v>
      </c>
      <c r="C142" s="5">
        <v>10692.7</v>
      </c>
      <c r="D142" s="5">
        <v>0</v>
      </c>
      <c r="E142" s="5">
        <v>0</v>
      </c>
    </row>
    <row r="143" spans="1:5" ht="96.75" customHeight="1" x14ac:dyDescent="0.3">
      <c r="A143" s="3" t="s">
        <v>238</v>
      </c>
      <c r="B143" s="4" t="s">
        <v>236</v>
      </c>
      <c r="C143" s="5">
        <f>C144</f>
        <v>0</v>
      </c>
      <c r="D143" s="5">
        <f>D144</f>
        <v>0</v>
      </c>
      <c r="E143" s="5">
        <f>E144</f>
        <v>0</v>
      </c>
    </row>
    <row r="144" spans="1:5" ht="118.5" customHeight="1" x14ac:dyDescent="0.3">
      <c r="A144" s="3" t="s">
        <v>239</v>
      </c>
      <c r="B144" s="4" t="s">
        <v>237</v>
      </c>
      <c r="C144" s="5"/>
      <c r="D144" s="5"/>
      <c r="E144" s="5"/>
    </row>
    <row r="145" spans="1:5" ht="123.75" customHeight="1" x14ac:dyDescent="0.3">
      <c r="A145" s="3" t="s">
        <v>466</v>
      </c>
      <c r="B145" s="4" t="s">
        <v>261</v>
      </c>
      <c r="C145" s="5">
        <f>C146</f>
        <v>34298.9</v>
      </c>
      <c r="D145" s="5">
        <f>D146</f>
        <v>34298.9</v>
      </c>
      <c r="E145" s="5">
        <f>E146</f>
        <v>35104.400000000001</v>
      </c>
    </row>
    <row r="146" spans="1:5" ht="157.5" customHeight="1" x14ac:dyDescent="0.3">
      <c r="A146" s="3" t="s">
        <v>467</v>
      </c>
      <c r="B146" s="4" t="s">
        <v>262</v>
      </c>
      <c r="C146" s="5">
        <v>34298.9</v>
      </c>
      <c r="D146" s="5">
        <v>34298.9</v>
      </c>
      <c r="E146" s="5">
        <v>35104.400000000001</v>
      </c>
    </row>
    <row r="147" spans="1:5" ht="99.75" hidden="1" customHeight="1" x14ac:dyDescent="0.3">
      <c r="A147" s="3" t="s">
        <v>342</v>
      </c>
      <c r="B147" s="4" t="s">
        <v>271</v>
      </c>
      <c r="C147" s="5">
        <f>C148</f>
        <v>0</v>
      </c>
      <c r="D147" s="5">
        <f>D148</f>
        <v>0</v>
      </c>
      <c r="E147" s="5">
        <f>E148</f>
        <v>0</v>
      </c>
    </row>
    <row r="148" spans="1:5" ht="115.5" hidden="1" customHeight="1" x14ac:dyDescent="0.3">
      <c r="A148" s="3" t="s">
        <v>341</v>
      </c>
      <c r="B148" s="4" t="s">
        <v>270</v>
      </c>
      <c r="C148" s="5"/>
      <c r="D148" s="5"/>
      <c r="E148" s="5"/>
    </row>
    <row r="149" spans="1:5" ht="81.75" hidden="1" customHeight="1" x14ac:dyDescent="0.3">
      <c r="A149" s="3" t="s">
        <v>285</v>
      </c>
      <c r="B149" s="4" t="s">
        <v>284</v>
      </c>
      <c r="C149" s="5">
        <f>C150</f>
        <v>0</v>
      </c>
      <c r="D149" s="5">
        <f>D150</f>
        <v>0</v>
      </c>
      <c r="E149" s="5">
        <f>E150</f>
        <v>0</v>
      </c>
    </row>
    <row r="150" spans="1:5" ht="86.25" hidden="1" customHeight="1" x14ac:dyDescent="0.3">
      <c r="A150" s="3" t="s">
        <v>282</v>
      </c>
      <c r="B150" s="4" t="s">
        <v>283</v>
      </c>
      <c r="C150" s="5"/>
      <c r="D150" s="5">
        <v>0</v>
      </c>
      <c r="E150" s="5">
        <v>0</v>
      </c>
    </row>
    <row r="151" spans="1:5" ht="65.25" customHeight="1" x14ac:dyDescent="0.3">
      <c r="A151" s="3" t="s">
        <v>468</v>
      </c>
      <c r="B151" s="4" t="s">
        <v>222</v>
      </c>
      <c r="C151" s="5">
        <f>C152</f>
        <v>1608.3000000000002</v>
      </c>
      <c r="D151" s="5">
        <f>D152</f>
        <v>2890</v>
      </c>
      <c r="E151" s="5">
        <f>E152</f>
        <v>2907.8</v>
      </c>
    </row>
    <row r="152" spans="1:5" ht="77.25" customHeight="1" x14ac:dyDescent="0.3">
      <c r="A152" s="3" t="s">
        <v>349</v>
      </c>
      <c r="B152" s="4" t="s">
        <v>220</v>
      </c>
      <c r="C152" s="5">
        <f>2857.3-1249</f>
        <v>1608.3000000000002</v>
      </c>
      <c r="D152" s="5">
        <v>2890</v>
      </c>
      <c r="E152" s="5">
        <v>2907.8</v>
      </c>
    </row>
    <row r="153" spans="1:5" ht="77.25" customHeight="1" x14ac:dyDescent="0.3">
      <c r="A153" s="3" t="s">
        <v>469</v>
      </c>
      <c r="B153" s="4" t="s">
        <v>417</v>
      </c>
      <c r="C153" s="5">
        <f>C154</f>
        <v>1130.0999999999999</v>
      </c>
      <c r="D153" s="5">
        <f>D154</f>
        <v>0</v>
      </c>
      <c r="E153" s="5">
        <f>E154</f>
        <v>22593.7</v>
      </c>
    </row>
    <row r="154" spans="1:5" ht="77.25" customHeight="1" x14ac:dyDescent="0.3">
      <c r="A154" s="3" t="s">
        <v>470</v>
      </c>
      <c r="B154" s="4" t="s">
        <v>370</v>
      </c>
      <c r="C154" s="5">
        <v>1130.0999999999999</v>
      </c>
      <c r="D154" s="5">
        <v>0</v>
      </c>
      <c r="E154" s="5">
        <v>22593.7</v>
      </c>
    </row>
    <row r="155" spans="1:5" ht="45.6" customHeight="1" x14ac:dyDescent="0.3">
      <c r="A155" s="3" t="s">
        <v>471</v>
      </c>
      <c r="B155" s="4" t="s">
        <v>91</v>
      </c>
      <c r="C155" s="5">
        <f>C156</f>
        <v>359.5</v>
      </c>
      <c r="D155" s="5">
        <f>D156</f>
        <v>299.2</v>
      </c>
      <c r="E155" s="5">
        <f>E156</f>
        <v>299.5</v>
      </c>
    </row>
    <row r="156" spans="1:5" ht="85.5" customHeight="1" x14ac:dyDescent="0.3">
      <c r="A156" s="3" t="s">
        <v>472</v>
      </c>
      <c r="B156" s="4" t="s">
        <v>92</v>
      </c>
      <c r="C156" s="5">
        <v>359.5</v>
      </c>
      <c r="D156" s="5">
        <v>299.2</v>
      </c>
      <c r="E156" s="5">
        <v>299.5</v>
      </c>
    </row>
    <row r="157" spans="1:5" ht="50.1" hidden="1" customHeight="1" x14ac:dyDescent="0.3">
      <c r="A157" s="3" t="s">
        <v>354</v>
      </c>
      <c r="B157" s="4" t="s">
        <v>356</v>
      </c>
      <c r="C157" s="5"/>
      <c r="D157" s="5">
        <f>D158</f>
        <v>0</v>
      </c>
      <c r="E157" s="5">
        <f>E158</f>
        <v>0</v>
      </c>
    </row>
    <row r="158" spans="1:5" ht="50.1" hidden="1" customHeight="1" x14ac:dyDescent="0.3">
      <c r="A158" s="3" t="s">
        <v>357</v>
      </c>
      <c r="B158" s="4" t="s">
        <v>355</v>
      </c>
      <c r="C158" s="5"/>
      <c r="D158" s="5">
        <v>0</v>
      </c>
      <c r="E158" s="5">
        <v>0</v>
      </c>
    </row>
    <row r="159" spans="1:5" ht="80.25" customHeight="1" x14ac:dyDescent="0.3">
      <c r="A159" s="3" t="s">
        <v>473</v>
      </c>
      <c r="B159" s="4" t="s">
        <v>93</v>
      </c>
      <c r="C159" s="5">
        <f>C160</f>
        <v>0</v>
      </c>
      <c r="D159" s="5">
        <f>D160</f>
        <v>29951.4</v>
      </c>
      <c r="E159" s="5">
        <f>E160</f>
        <v>0</v>
      </c>
    </row>
    <row r="160" spans="1:5" ht="87.75" customHeight="1" x14ac:dyDescent="0.3">
      <c r="A160" s="3" t="s">
        <v>420</v>
      </c>
      <c r="B160" s="4" t="s">
        <v>94</v>
      </c>
      <c r="C160" s="5">
        <v>0</v>
      </c>
      <c r="D160" s="5">
        <v>29951.4</v>
      </c>
      <c r="E160" s="5">
        <v>0</v>
      </c>
    </row>
    <row r="161" spans="1:5" ht="78" customHeight="1" x14ac:dyDescent="0.3">
      <c r="A161" s="3" t="s">
        <v>477</v>
      </c>
      <c r="B161" s="4" t="s">
        <v>474</v>
      </c>
      <c r="C161" s="5">
        <f>C162</f>
        <v>3461.2</v>
      </c>
      <c r="D161" s="5">
        <f>D162</f>
        <v>0</v>
      </c>
      <c r="E161" s="5">
        <f>E162</f>
        <v>0</v>
      </c>
    </row>
    <row r="162" spans="1:5" ht="76.900000000000006" customHeight="1" x14ac:dyDescent="0.3">
      <c r="A162" s="3" t="s">
        <v>476</v>
      </c>
      <c r="B162" s="4" t="s">
        <v>475</v>
      </c>
      <c r="C162" s="5">
        <v>3461.2</v>
      </c>
      <c r="D162" s="5">
        <f>41657.9-41657.9</f>
        <v>0</v>
      </c>
      <c r="E162" s="5">
        <v>0</v>
      </c>
    </row>
    <row r="163" spans="1:5" ht="71.25" customHeight="1" x14ac:dyDescent="0.3">
      <c r="A163" s="3" t="s">
        <v>480</v>
      </c>
      <c r="B163" s="4" t="s">
        <v>478</v>
      </c>
      <c r="C163" s="5">
        <f>C164</f>
        <v>0</v>
      </c>
      <c r="D163" s="5">
        <f>D164</f>
        <v>67620.5</v>
      </c>
      <c r="E163" s="5">
        <f>E164</f>
        <v>245057.7</v>
      </c>
    </row>
    <row r="164" spans="1:5" ht="97.5" customHeight="1" x14ac:dyDescent="0.3">
      <c r="A164" s="3" t="s">
        <v>481</v>
      </c>
      <c r="B164" s="4" t="s">
        <v>479</v>
      </c>
      <c r="C164" s="5">
        <v>0</v>
      </c>
      <c r="D164" s="5">
        <v>67620.5</v>
      </c>
      <c r="E164" s="5">
        <v>245057.7</v>
      </c>
    </row>
    <row r="165" spans="1:5" ht="157.5" customHeight="1" x14ac:dyDescent="0.3">
      <c r="A165" s="3" t="s">
        <v>484</v>
      </c>
      <c r="B165" s="4" t="s">
        <v>482</v>
      </c>
      <c r="C165" s="5">
        <f>C166</f>
        <v>131290.1</v>
      </c>
      <c r="D165" s="5">
        <f>D166</f>
        <v>156272.20000000001</v>
      </c>
      <c r="E165" s="5">
        <f>E166</f>
        <v>0</v>
      </c>
    </row>
    <row r="166" spans="1:5" ht="122.25" customHeight="1" x14ac:dyDescent="0.3">
      <c r="A166" s="3" t="s">
        <v>485</v>
      </c>
      <c r="B166" s="4" t="s">
        <v>483</v>
      </c>
      <c r="C166" s="5">
        <v>131290.1</v>
      </c>
      <c r="D166" s="5">
        <v>156272.20000000001</v>
      </c>
      <c r="E166" s="5">
        <v>0</v>
      </c>
    </row>
    <row r="167" spans="1:5" ht="135" customHeight="1" x14ac:dyDescent="0.3">
      <c r="A167" s="3" t="s">
        <v>488</v>
      </c>
      <c r="B167" s="4" t="s">
        <v>486</v>
      </c>
      <c r="C167" s="5">
        <f>C168</f>
        <v>0</v>
      </c>
      <c r="D167" s="5">
        <f>D168</f>
        <v>1042.5999999999999</v>
      </c>
      <c r="E167" s="5">
        <f>E168</f>
        <v>0</v>
      </c>
    </row>
    <row r="168" spans="1:5" ht="138.75" customHeight="1" x14ac:dyDescent="0.3">
      <c r="A168" s="3" t="s">
        <v>489</v>
      </c>
      <c r="B168" s="4" t="s">
        <v>487</v>
      </c>
      <c r="C168" s="5">
        <v>0</v>
      </c>
      <c r="D168" s="5">
        <v>1042.5999999999999</v>
      </c>
      <c r="E168" s="5">
        <v>0</v>
      </c>
    </row>
    <row r="169" spans="1:5" ht="31.5" customHeight="1" x14ac:dyDescent="0.3">
      <c r="A169" s="3" t="s">
        <v>53</v>
      </c>
      <c r="B169" s="4" t="s">
        <v>97</v>
      </c>
      <c r="C169" s="5">
        <f>C170</f>
        <v>278431.7</v>
      </c>
      <c r="D169" s="5">
        <f>D170</f>
        <v>27241.899999999998</v>
      </c>
      <c r="E169" s="5">
        <f>E170</f>
        <v>18106.900000000001</v>
      </c>
    </row>
    <row r="170" spans="1:5" ht="33.4" customHeight="1" x14ac:dyDescent="0.3">
      <c r="A170" s="3" t="s">
        <v>54</v>
      </c>
      <c r="B170" s="4" t="s">
        <v>98</v>
      </c>
      <c r="C170" s="5">
        <f>199328.9+11478.3+2000+61671.4+10742.4+4687-235.2-11241.1</f>
        <v>278431.7</v>
      </c>
      <c r="D170" s="5">
        <f>19274.5+3709.6+4257.8</f>
        <v>27241.899999999998</v>
      </c>
      <c r="E170" s="5">
        <v>18106.900000000001</v>
      </c>
    </row>
    <row r="171" spans="1:5" s="19" customFormat="1" ht="49.5" customHeight="1" x14ac:dyDescent="0.3">
      <c r="A171" s="1" t="s">
        <v>57</v>
      </c>
      <c r="B171" s="2" t="s">
        <v>99</v>
      </c>
      <c r="C171" s="12">
        <f>C172+C174+C176+C178+C182+C184+C186+C188+C190+C192+C194+C198+C204+C210+C212+C208+C206+C202+C196+C200+C180</f>
        <v>1424151.9999999998</v>
      </c>
      <c r="D171" s="12">
        <f>D172+D174+D176+D178+D182+D184+D186+D188+D190+D192+D194+D198+D204+D210+D212+D208+D206+D202+D196+D200+D180</f>
        <v>1323102.2</v>
      </c>
      <c r="E171" s="12">
        <f>E172+E174+E176+E178+E182+E184+E186+E188+E190+E192+E194+E198+E204+E210+E212+E208+E206+E202+E196+E200+E180</f>
        <v>1369778.7</v>
      </c>
    </row>
    <row r="172" spans="1:5" ht="104.45" customHeight="1" x14ac:dyDescent="0.3">
      <c r="A172" s="3" t="s">
        <v>422</v>
      </c>
      <c r="B172" s="4" t="s">
        <v>100</v>
      </c>
      <c r="C172" s="5">
        <f>C173</f>
        <v>589.29999999999995</v>
      </c>
      <c r="D172" s="5">
        <f>D173</f>
        <v>612.6</v>
      </c>
      <c r="E172" s="5">
        <f>E173</f>
        <v>636.20000000000005</v>
      </c>
    </row>
    <row r="173" spans="1:5" ht="102" customHeight="1" x14ac:dyDescent="0.3">
      <c r="A173" s="3" t="s">
        <v>423</v>
      </c>
      <c r="B173" s="4" t="s">
        <v>101</v>
      </c>
      <c r="C173" s="5">
        <v>589.29999999999995</v>
      </c>
      <c r="D173" s="5">
        <v>612.6</v>
      </c>
      <c r="E173" s="5">
        <v>636.20000000000005</v>
      </c>
    </row>
    <row r="174" spans="1:5" ht="83.25" customHeight="1" x14ac:dyDescent="0.3">
      <c r="A174" s="3" t="s">
        <v>424</v>
      </c>
      <c r="B174" s="4" t="s">
        <v>102</v>
      </c>
      <c r="C174" s="5">
        <f>C175</f>
        <v>8327.5</v>
      </c>
      <c r="D174" s="5">
        <f>D175</f>
        <v>8644.1</v>
      </c>
      <c r="E174" s="5">
        <f>E175</f>
        <v>8972.6</v>
      </c>
    </row>
    <row r="175" spans="1:5" ht="80.25" customHeight="1" x14ac:dyDescent="0.3">
      <c r="A175" s="3" t="s">
        <v>425</v>
      </c>
      <c r="B175" s="4" t="s">
        <v>103</v>
      </c>
      <c r="C175" s="5">
        <v>8327.5</v>
      </c>
      <c r="D175" s="5">
        <v>8644.1</v>
      </c>
      <c r="E175" s="5">
        <v>8972.6</v>
      </c>
    </row>
    <row r="176" spans="1:5" ht="103.5" customHeight="1" x14ac:dyDescent="0.3">
      <c r="A176" s="3" t="s">
        <v>490</v>
      </c>
      <c r="B176" s="4" t="s">
        <v>104</v>
      </c>
      <c r="C176" s="5">
        <f>C177</f>
        <v>409702.29999999993</v>
      </c>
      <c r="D176" s="5">
        <f>D177</f>
        <v>402972.2</v>
      </c>
      <c r="E176" s="5">
        <f>E177</f>
        <v>415120</v>
      </c>
    </row>
    <row r="177" spans="1:5" ht="100.5" customHeight="1" x14ac:dyDescent="0.3">
      <c r="A177" s="3" t="s">
        <v>491</v>
      </c>
      <c r="B177" s="4" t="s">
        <v>105</v>
      </c>
      <c r="C177" s="5">
        <f>399576.1+17845.1-817.7-6901.2</f>
        <v>409702.29999999993</v>
      </c>
      <c r="D177" s="5">
        <v>402972.2</v>
      </c>
      <c r="E177" s="5">
        <v>415120</v>
      </c>
    </row>
    <row r="178" spans="1:5" ht="101.45" hidden="1" customHeight="1" x14ac:dyDescent="0.3">
      <c r="A178" s="3" t="s">
        <v>58</v>
      </c>
      <c r="B178" s="4" t="s">
        <v>106</v>
      </c>
      <c r="C178" s="5">
        <f>C179</f>
        <v>0</v>
      </c>
      <c r="D178" s="5">
        <f>D179</f>
        <v>0</v>
      </c>
      <c r="E178" s="5">
        <f>E179</f>
        <v>0</v>
      </c>
    </row>
    <row r="179" spans="1:5" ht="111.6" hidden="1" customHeight="1" x14ac:dyDescent="0.3">
      <c r="A179" s="3" t="s">
        <v>59</v>
      </c>
      <c r="B179" s="4" t="s">
        <v>107</v>
      </c>
      <c r="C179" s="5"/>
      <c r="D179" s="5"/>
      <c r="E179" s="5"/>
    </row>
    <row r="180" spans="1:5" ht="111.6" customHeight="1" x14ac:dyDescent="0.3">
      <c r="A180" s="3" t="s">
        <v>492</v>
      </c>
      <c r="B180" s="4" t="s">
        <v>358</v>
      </c>
      <c r="C180" s="5">
        <f>C181</f>
        <v>51968.9</v>
      </c>
      <c r="D180" s="5">
        <f>D181</f>
        <v>32554.2</v>
      </c>
      <c r="E180" s="5">
        <f>E181</f>
        <v>11502.3</v>
      </c>
    </row>
    <row r="181" spans="1:5" ht="111.6" customHeight="1" x14ac:dyDescent="0.3">
      <c r="A181" s="3" t="s">
        <v>428</v>
      </c>
      <c r="B181" s="4" t="s">
        <v>359</v>
      </c>
      <c r="C181" s="5">
        <v>51968.9</v>
      </c>
      <c r="D181" s="5">
        <v>32554.2</v>
      </c>
      <c r="E181" s="5">
        <v>11502.3</v>
      </c>
    </row>
    <row r="182" spans="1:5" ht="99.6" customHeight="1" x14ac:dyDescent="0.3">
      <c r="A182" s="3" t="s">
        <v>493</v>
      </c>
      <c r="B182" s="4" t="s">
        <v>108</v>
      </c>
      <c r="C182" s="5">
        <f>C183</f>
        <v>3.7</v>
      </c>
      <c r="D182" s="5">
        <f>D183</f>
        <v>3.9</v>
      </c>
      <c r="E182" s="5">
        <f>E183</f>
        <v>3.5</v>
      </c>
    </row>
    <row r="183" spans="1:5" ht="139.5" customHeight="1" x14ac:dyDescent="0.3">
      <c r="A183" s="3" t="s">
        <v>494</v>
      </c>
      <c r="B183" s="4" t="s">
        <v>109</v>
      </c>
      <c r="C183" s="5">
        <v>3.7</v>
      </c>
      <c r="D183" s="5">
        <v>3.9</v>
      </c>
      <c r="E183" s="5">
        <v>3.5</v>
      </c>
    </row>
    <row r="184" spans="1:5" ht="94.15" hidden="1" customHeight="1" x14ac:dyDescent="0.3">
      <c r="A184" s="3" t="s">
        <v>61</v>
      </c>
      <c r="B184" s="4" t="s">
        <v>110</v>
      </c>
      <c r="C184" s="5">
        <f>C185</f>
        <v>0</v>
      </c>
      <c r="D184" s="5">
        <f>D185</f>
        <v>0</v>
      </c>
      <c r="E184" s="5">
        <f>E185</f>
        <v>0</v>
      </c>
    </row>
    <row r="185" spans="1:5" ht="110.45" hidden="1" customHeight="1" x14ac:dyDescent="0.3">
      <c r="A185" s="3" t="s">
        <v>62</v>
      </c>
      <c r="B185" s="4" t="s">
        <v>111</v>
      </c>
      <c r="C185" s="5"/>
      <c r="D185" s="5"/>
      <c r="E185" s="5"/>
    </row>
    <row r="186" spans="1:5" ht="105.75" customHeight="1" x14ac:dyDescent="0.3">
      <c r="A186" s="3" t="s">
        <v>495</v>
      </c>
      <c r="B186" s="4" t="s">
        <v>112</v>
      </c>
      <c r="C186" s="5">
        <f>C187</f>
        <v>1470.7</v>
      </c>
      <c r="D186" s="5">
        <f>D187</f>
        <v>1529.5</v>
      </c>
      <c r="E186" s="5">
        <f>E187</f>
        <v>1590.6</v>
      </c>
    </row>
    <row r="187" spans="1:5" ht="126" customHeight="1" x14ac:dyDescent="0.3">
      <c r="A187" s="3" t="s">
        <v>496</v>
      </c>
      <c r="B187" s="4" t="s">
        <v>113</v>
      </c>
      <c r="C187" s="5">
        <v>1470.7</v>
      </c>
      <c r="D187" s="5">
        <v>1529.5</v>
      </c>
      <c r="E187" s="5">
        <v>1590.6</v>
      </c>
    </row>
    <row r="188" spans="1:5" ht="66.75" customHeight="1" x14ac:dyDescent="0.3">
      <c r="A188" s="3" t="s">
        <v>497</v>
      </c>
      <c r="B188" s="4" t="s">
        <v>114</v>
      </c>
      <c r="C188" s="5">
        <f>C189</f>
        <v>32934.1</v>
      </c>
      <c r="D188" s="5">
        <f>D189</f>
        <v>33068.6</v>
      </c>
      <c r="E188" s="5">
        <f>E189</f>
        <v>33068</v>
      </c>
    </row>
    <row r="189" spans="1:5" ht="93" customHeight="1" x14ac:dyDescent="0.3">
      <c r="A189" s="3" t="s">
        <v>498</v>
      </c>
      <c r="B189" s="4" t="s">
        <v>115</v>
      </c>
      <c r="C189" s="5">
        <v>32934.1</v>
      </c>
      <c r="D189" s="5">
        <v>33068.6</v>
      </c>
      <c r="E189" s="5">
        <v>33068</v>
      </c>
    </row>
    <row r="190" spans="1:5" ht="71.25" hidden="1" customHeight="1" x14ac:dyDescent="0.3">
      <c r="A190" s="3" t="s">
        <v>65</v>
      </c>
      <c r="B190" s="4" t="s">
        <v>116</v>
      </c>
      <c r="C190" s="5">
        <f>C191</f>
        <v>0</v>
      </c>
      <c r="D190" s="5">
        <f>D191</f>
        <v>0</v>
      </c>
      <c r="E190" s="5">
        <f>E191</f>
        <v>0</v>
      </c>
    </row>
    <row r="191" spans="1:5" ht="87" hidden="1" customHeight="1" x14ac:dyDescent="0.3">
      <c r="A191" s="3" t="s">
        <v>66</v>
      </c>
      <c r="B191" s="4" t="s">
        <v>117</v>
      </c>
      <c r="C191" s="5"/>
      <c r="D191" s="5"/>
      <c r="E191" s="5"/>
    </row>
    <row r="192" spans="1:5" ht="180.75" hidden="1" customHeight="1" x14ac:dyDescent="0.3">
      <c r="A192" s="3" t="s">
        <v>344</v>
      </c>
      <c r="B192" s="4" t="s">
        <v>118</v>
      </c>
      <c r="C192" s="5">
        <f>C193</f>
        <v>0</v>
      </c>
      <c r="D192" s="5">
        <f>D193</f>
        <v>0</v>
      </c>
      <c r="E192" s="5">
        <f>E193</f>
        <v>0</v>
      </c>
    </row>
    <row r="193" spans="1:9" ht="174.75" hidden="1" customHeight="1" x14ac:dyDescent="0.3">
      <c r="A193" s="3" t="s">
        <v>343</v>
      </c>
      <c r="B193" s="4" t="s">
        <v>119</v>
      </c>
      <c r="C193" s="5"/>
      <c r="D193" s="5"/>
      <c r="E193" s="5"/>
    </row>
    <row r="194" spans="1:9" ht="171" hidden="1" customHeight="1" x14ac:dyDescent="0.3">
      <c r="A194" s="3" t="s">
        <v>347</v>
      </c>
      <c r="B194" s="4" t="s">
        <v>120</v>
      </c>
      <c r="C194" s="5">
        <f>C195</f>
        <v>0</v>
      </c>
      <c r="D194" s="5">
        <f>D195</f>
        <v>0</v>
      </c>
      <c r="E194" s="5">
        <f>E195</f>
        <v>0</v>
      </c>
    </row>
    <row r="195" spans="1:9" ht="178.5" hidden="1" customHeight="1" x14ac:dyDescent="0.3">
      <c r="A195" s="3" t="s">
        <v>346</v>
      </c>
      <c r="B195" s="4" t="s">
        <v>121</v>
      </c>
      <c r="C195" s="5"/>
      <c r="D195" s="5"/>
      <c r="E195" s="5"/>
    </row>
    <row r="196" spans="1:9" ht="98.25" customHeight="1" x14ac:dyDescent="0.3">
      <c r="A196" s="3" t="s">
        <v>499</v>
      </c>
      <c r="B196" s="4" t="s">
        <v>252</v>
      </c>
      <c r="C196" s="5">
        <f>C197</f>
        <v>100933.4</v>
      </c>
      <c r="D196" s="5">
        <f>D197</f>
        <v>0</v>
      </c>
      <c r="E196" s="5">
        <f>E197</f>
        <v>0</v>
      </c>
    </row>
    <row r="197" spans="1:9" ht="79.900000000000006" customHeight="1" x14ac:dyDescent="0.3">
      <c r="A197" s="3" t="s">
        <v>432</v>
      </c>
      <c r="B197" s="4" t="s">
        <v>250</v>
      </c>
      <c r="C197" s="5">
        <f>97405.4+3528</f>
        <v>100933.4</v>
      </c>
      <c r="D197" s="5">
        <v>0</v>
      </c>
      <c r="E197" s="5">
        <v>0</v>
      </c>
    </row>
    <row r="198" spans="1:9" ht="213.75" hidden="1" customHeight="1" x14ac:dyDescent="0.3">
      <c r="A198" s="3" t="s">
        <v>348</v>
      </c>
      <c r="B198" s="4" t="s">
        <v>122</v>
      </c>
      <c r="C198" s="5">
        <f>C199</f>
        <v>0</v>
      </c>
      <c r="D198" s="5">
        <f>D199</f>
        <v>0</v>
      </c>
      <c r="E198" s="5">
        <f>E199</f>
        <v>0</v>
      </c>
    </row>
    <row r="199" spans="1:9" ht="216" hidden="1" customHeight="1" x14ac:dyDescent="0.3">
      <c r="A199" s="3" t="s">
        <v>345</v>
      </c>
      <c r="B199" s="4" t="s">
        <v>123</v>
      </c>
      <c r="C199" s="5"/>
      <c r="D199" s="5"/>
      <c r="E199" s="5"/>
    </row>
    <row r="200" spans="1:9" ht="42" hidden="1" customHeight="1" x14ac:dyDescent="0.3">
      <c r="A200" s="3" t="s">
        <v>289</v>
      </c>
      <c r="B200" s="4" t="s">
        <v>288</v>
      </c>
      <c r="C200" s="5">
        <f>C201</f>
        <v>0</v>
      </c>
      <c r="D200" s="5">
        <f>D201</f>
        <v>0</v>
      </c>
      <c r="E200" s="5">
        <f>E201</f>
        <v>0</v>
      </c>
    </row>
    <row r="201" spans="1:9" ht="61.5" hidden="1" customHeight="1" x14ac:dyDescent="0.3">
      <c r="A201" s="3" t="s">
        <v>286</v>
      </c>
      <c r="B201" s="4" t="s">
        <v>287</v>
      </c>
      <c r="C201" s="5"/>
      <c r="D201" s="5"/>
      <c r="E201" s="5"/>
    </row>
    <row r="202" spans="1:9" ht="87" customHeight="1" x14ac:dyDescent="0.3">
      <c r="A202" s="3" t="s">
        <v>500</v>
      </c>
      <c r="B202" s="4" t="s">
        <v>230</v>
      </c>
      <c r="C202" s="5">
        <f>C203</f>
        <v>2740.5</v>
      </c>
      <c r="D202" s="5">
        <f>D203</f>
        <v>2306.1</v>
      </c>
      <c r="E202" s="5">
        <f>E203</f>
        <v>2251.9</v>
      </c>
    </row>
    <row r="203" spans="1:9" ht="99.75" customHeight="1" x14ac:dyDescent="0.3">
      <c r="A203" s="3" t="s">
        <v>433</v>
      </c>
      <c r="B203" s="4" t="s">
        <v>229</v>
      </c>
      <c r="C203" s="5">
        <f>2306.1+434.4</f>
        <v>2740.5</v>
      </c>
      <c r="D203" s="5">
        <v>2306.1</v>
      </c>
      <c r="E203" s="5">
        <v>2251.9</v>
      </c>
    </row>
    <row r="204" spans="1:9" ht="79.900000000000006" hidden="1" customHeight="1" x14ac:dyDescent="0.3">
      <c r="A204" s="3" t="s">
        <v>67</v>
      </c>
      <c r="B204" s="4" t="s">
        <v>124</v>
      </c>
      <c r="C204" s="5">
        <f>C205</f>
        <v>0</v>
      </c>
      <c r="D204" s="5">
        <f>D205</f>
        <v>0</v>
      </c>
      <c r="E204" s="5">
        <f>E205</f>
        <v>0</v>
      </c>
    </row>
    <row r="205" spans="1:9" ht="79.900000000000006" hidden="1" customHeight="1" x14ac:dyDescent="0.3">
      <c r="A205" s="3" t="s">
        <v>68</v>
      </c>
      <c r="B205" s="4" t="s">
        <v>125</v>
      </c>
      <c r="C205" s="5">
        <f>3019.8-3019.8</f>
        <v>0</v>
      </c>
      <c r="D205" s="5">
        <f>3001.5-3001.5</f>
        <v>0</v>
      </c>
      <c r="E205" s="5">
        <f>3016.1-3016.1</f>
        <v>0</v>
      </c>
      <c r="G205" s="24"/>
      <c r="H205" s="24"/>
      <c r="I205" s="24"/>
    </row>
    <row r="206" spans="1:9" ht="79.900000000000006" hidden="1" customHeight="1" x14ac:dyDescent="0.3">
      <c r="A206" s="3" t="s">
        <v>149</v>
      </c>
      <c r="B206" s="4" t="s">
        <v>148</v>
      </c>
      <c r="C206" s="5">
        <f>C207</f>
        <v>0</v>
      </c>
      <c r="D206" s="5">
        <f>D207</f>
        <v>0</v>
      </c>
      <c r="E206" s="5">
        <f>E207</f>
        <v>0</v>
      </c>
    </row>
    <row r="207" spans="1:9" ht="5.25" hidden="1" customHeight="1" x14ac:dyDescent="0.3">
      <c r="A207" s="3" t="s">
        <v>151</v>
      </c>
      <c r="B207" s="4" t="s">
        <v>150</v>
      </c>
      <c r="C207" s="5"/>
      <c r="D207" s="5"/>
      <c r="E207" s="5"/>
    </row>
    <row r="208" spans="1:9" ht="70.5" hidden="1" customHeight="1" x14ac:dyDescent="0.3">
      <c r="A208" s="3" t="s">
        <v>434</v>
      </c>
      <c r="B208" s="4" t="s">
        <v>137</v>
      </c>
      <c r="C208" s="5">
        <f>C209</f>
        <v>0</v>
      </c>
      <c r="D208" s="5">
        <f>D209</f>
        <v>0</v>
      </c>
      <c r="E208" s="5">
        <f>E209</f>
        <v>0</v>
      </c>
    </row>
    <row r="209" spans="1:5" ht="72" hidden="1" customHeight="1" x14ac:dyDescent="0.3">
      <c r="A209" s="3" t="s">
        <v>435</v>
      </c>
      <c r="B209" s="4" t="s">
        <v>138</v>
      </c>
      <c r="C209" s="5"/>
      <c r="D209" s="5"/>
      <c r="E209" s="5"/>
    </row>
    <row r="210" spans="1:5" ht="56.25" x14ac:dyDescent="0.3">
      <c r="A210" s="3" t="s">
        <v>437</v>
      </c>
      <c r="B210" s="4" t="s">
        <v>126</v>
      </c>
      <c r="C210" s="5">
        <f>C211</f>
        <v>3141.9</v>
      </c>
      <c r="D210" s="5">
        <f>D211</f>
        <v>2526.9</v>
      </c>
      <c r="E210" s="5">
        <f>E211</f>
        <v>2634.2</v>
      </c>
    </row>
    <row r="211" spans="1:5" ht="97.5" customHeight="1" x14ac:dyDescent="0.3">
      <c r="A211" s="3" t="s">
        <v>501</v>
      </c>
      <c r="B211" s="4" t="s">
        <v>127</v>
      </c>
      <c r="C211" s="5">
        <v>3141.9</v>
      </c>
      <c r="D211" s="5">
        <v>2526.9</v>
      </c>
      <c r="E211" s="5">
        <v>2634.2</v>
      </c>
    </row>
    <row r="212" spans="1:5" ht="35.25" customHeight="1" x14ac:dyDescent="0.3">
      <c r="A212" s="3" t="s">
        <v>69</v>
      </c>
      <c r="B212" s="4" t="s">
        <v>128</v>
      </c>
      <c r="C212" s="5">
        <f>C213</f>
        <v>812339.7</v>
      </c>
      <c r="D212" s="5">
        <f>D213</f>
        <v>838884.1</v>
      </c>
      <c r="E212" s="5">
        <f>E213</f>
        <v>893999.4</v>
      </c>
    </row>
    <row r="213" spans="1:5" ht="39" customHeight="1" x14ac:dyDescent="0.3">
      <c r="A213" s="3" t="s">
        <v>70</v>
      </c>
      <c r="B213" s="4" t="s">
        <v>129</v>
      </c>
      <c r="C213" s="5">
        <f>797648.7+14691</f>
        <v>812339.7</v>
      </c>
      <c r="D213" s="5">
        <v>838884.1</v>
      </c>
      <c r="E213" s="5">
        <v>893999.4</v>
      </c>
    </row>
    <row r="214" spans="1:5" s="19" customFormat="1" ht="35.25" customHeight="1" x14ac:dyDescent="0.3">
      <c r="A214" s="1" t="s">
        <v>71</v>
      </c>
      <c r="B214" s="2" t="s">
        <v>130</v>
      </c>
      <c r="C214" s="12">
        <f>C215+C225+C221+C219+C223+C217</f>
        <v>67661.2</v>
      </c>
      <c r="D214" s="12">
        <f>D215+D225+D221+D219+D223+D217</f>
        <v>59647.8</v>
      </c>
      <c r="E214" s="12">
        <f>E215+E225+E221+E219+E223+E217</f>
        <v>60001.8</v>
      </c>
    </row>
    <row r="215" spans="1:5" ht="106.5" customHeight="1" x14ac:dyDescent="0.3">
      <c r="A215" s="3" t="s">
        <v>502</v>
      </c>
      <c r="B215" s="4" t="s">
        <v>131</v>
      </c>
      <c r="C215" s="5">
        <f>C216</f>
        <v>6969.8</v>
      </c>
      <c r="D215" s="5">
        <f>D216</f>
        <v>7118.2</v>
      </c>
      <c r="E215" s="5">
        <f>E216</f>
        <v>7472.2</v>
      </c>
    </row>
    <row r="216" spans="1:5" ht="122.25" customHeight="1" x14ac:dyDescent="0.3">
      <c r="A216" s="3" t="s">
        <v>438</v>
      </c>
      <c r="B216" s="4" t="s">
        <v>132</v>
      </c>
      <c r="C216" s="5">
        <v>6969.8</v>
      </c>
      <c r="D216" s="5">
        <v>7118.2</v>
      </c>
      <c r="E216" s="5">
        <v>7472.2</v>
      </c>
    </row>
    <row r="217" spans="1:5" ht="105.75" customHeight="1" x14ac:dyDescent="0.3">
      <c r="A217" s="3" t="s">
        <v>505</v>
      </c>
      <c r="B217" s="4" t="s">
        <v>503</v>
      </c>
      <c r="C217" s="5">
        <f>C218</f>
        <v>6300.2</v>
      </c>
      <c r="D217" s="5">
        <f>D218</f>
        <v>0</v>
      </c>
      <c r="E217" s="5">
        <f>E218</f>
        <v>0</v>
      </c>
    </row>
    <row r="218" spans="1:5" ht="105" customHeight="1" x14ac:dyDescent="0.3">
      <c r="A218" s="3" t="s">
        <v>506</v>
      </c>
      <c r="B218" s="4" t="s">
        <v>504</v>
      </c>
      <c r="C218" s="5">
        <v>6300.2</v>
      </c>
      <c r="D218" s="5">
        <v>0</v>
      </c>
      <c r="E218" s="5">
        <v>0</v>
      </c>
    </row>
    <row r="219" spans="1:5" ht="137.25" customHeight="1" x14ac:dyDescent="0.3">
      <c r="A219" s="3" t="s">
        <v>439</v>
      </c>
      <c r="B219" s="4" t="s">
        <v>240</v>
      </c>
      <c r="C219" s="5">
        <f>C220</f>
        <v>32888.5</v>
      </c>
      <c r="D219" s="5">
        <f>D220</f>
        <v>32576</v>
      </c>
      <c r="E219" s="5">
        <f>E220</f>
        <v>32576</v>
      </c>
    </row>
    <row r="220" spans="1:5" ht="189.75" customHeight="1" x14ac:dyDescent="0.3">
      <c r="A220" s="3" t="s">
        <v>507</v>
      </c>
      <c r="B220" s="4" t="s">
        <v>241</v>
      </c>
      <c r="C220" s="5">
        <v>32888.5</v>
      </c>
      <c r="D220" s="5">
        <v>32576</v>
      </c>
      <c r="E220" s="5">
        <v>32576</v>
      </c>
    </row>
    <row r="221" spans="1:5" ht="83.25" hidden="1" customHeight="1" x14ac:dyDescent="0.3">
      <c r="A221" s="3" t="s">
        <v>177</v>
      </c>
      <c r="B221" s="4" t="s">
        <v>176</v>
      </c>
      <c r="C221" s="5">
        <f>C222</f>
        <v>0</v>
      </c>
      <c r="D221" s="5">
        <f>D222</f>
        <v>0</v>
      </c>
      <c r="E221" s="5">
        <f>E222</f>
        <v>0</v>
      </c>
    </row>
    <row r="222" spans="1:5" ht="102.6" hidden="1" customHeight="1" x14ac:dyDescent="0.3">
      <c r="A222" s="3" t="s">
        <v>175</v>
      </c>
      <c r="B222" s="4" t="s">
        <v>174</v>
      </c>
      <c r="C222" s="5"/>
      <c r="D222" s="5"/>
      <c r="E222" s="5"/>
    </row>
    <row r="223" spans="1:5" ht="102.6" hidden="1" customHeight="1" x14ac:dyDescent="0.3">
      <c r="A223" s="3" t="s">
        <v>248</v>
      </c>
      <c r="B223" s="4" t="s">
        <v>249</v>
      </c>
      <c r="C223" s="5">
        <f>C224</f>
        <v>0</v>
      </c>
      <c r="D223" s="5">
        <f>D224</f>
        <v>0</v>
      </c>
      <c r="E223" s="5">
        <f>E224</f>
        <v>0</v>
      </c>
    </row>
    <row r="224" spans="1:5" ht="102.6" hidden="1" customHeight="1" x14ac:dyDescent="0.3">
      <c r="A224" s="3" t="s">
        <v>247</v>
      </c>
      <c r="B224" s="4" t="s">
        <v>246</v>
      </c>
      <c r="C224" s="5"/>
      <c r="D224" s="5"/>
      <c r="E224" s="5"/>
    </row>
    <row r="225" spans="1:5" ht="57" customHeight="1" x14ac:dyDescent="0.3">
      <c r="A225" s="3" t="s">
        <v>508</v>
      </c>
      <c r="B225" s="4" t="s">
        <v>133</v>
      </c>
      <c r="C225" s="5">
        <f>C226</f>
        <v>21502.699999999997</v>
      </c>
      <c r="D225" s="5">
        <f>D226</f>
        <v>19953.599999999999</v>
      </c>
      <c r="E225" s="5">
        <f>E226</f>
        <v>19953.599999999999</v>
      </c>
    </row>
    <row r="226" spans="1:5" ht="62.25" customHeight="1" x14ac:dyDescent="0.3">
      <c r="A226" s="3" t="s">
        <v>509</v>
      </c>
      <c r="B226" s="4" t="s">
        <v>134</v>
      </c>
      <c r="C226" s="5">
        <f>19953.6+254.5+1294.6</f>
        <v>21502.699999999997</v>
      </c>
      <c r="D226" s="5">
        <v>19953.599999999999</v>
      </c>
      <c r="E226" s="5">
        <v>19953.599999999999</v>
      </c>
    </row>
    <row r="227" spans="1:5" ht="35.25" hidden="1" customHeight="1" x14ac:dyDescent="0.3">
      <c r="A227" s="3" t="s">
        <v>228</v>
      </c>
      <c r="B227" s="4" t="s">
        <v>227</v>
      </c>
      <c r="C227" s="5">
        <f t="shared" ref="C227:E228" si="3">C228</f>
        <v>0</v>
      </c>
      <c r="D227" s="5">
        <f t="shared" si="3"/>
        <v>0</v>
      </c>
      <c r="E227" s="5">
        <f t="shared" si="3"/>
        <v>0</v>
      </c>
    </row>
    <row r="228" spans="1:5" ht="43.5" hidden="1" customHeight="1" x14ac:dyDescent="0.3">
      <c r="A228" s="3" t="s">
        <v>224</v>
      </c>
      <c r="B228" s="4" t="s">
        <v>223</v>
      </c>
      <c r="C228" s="5">
        <f t="shared" si="3"/>
        <v>0</v>
      </c>
      <c r="D228" s="5">
        <f t="shared" si="3"/>
        <v>0</v>
      </c>
      <c r="E228" s="5">
        <f t="shared" si="3"/>
        <v>0</v>
      </c>
    </row>
    <row r="229" spans="1:5" ht="120" hidden="1" customHeight="1" x14ac:dyDescent="0.3">
      <c r="A229" s="3" t="s">
        <v>225</v>
      </c>
      <c r="B229" s="4" t="s">
        <v>226</v>
      </c>
      <c r="C229" s="5"/>
      <c r="D229" s="5">
        <v>0</v>
      </c>
      <c r="E229" s="5">
        <v>0</v>
      </c>
    </row>
    <row r="230" spans="1:5" s="27" customFormat="1" ht="34.9" customHeight="1" x14ac:dyDescent="0.35">
      <c r="A230" s="25" t="s">
        <v>75</v>
      </c>
      <c r="B230" s="26"/>
      <c r="C230" s="15">
        <f>C13+C119</f>
        <v>3049728</v>
      </c>
      <c r="D230" s="15">
        <f>D13+D119</f>
        <v>2566302.0999999996</v>
      </c>
      <c r="E230" s="15">
        <f>E13+E119</f>
        <v>2645682.6</v>
      </c>
    </row>
    <row r="231" spans="1:5" ht="18" customHeight="1" x14ac:dyDescent="0.3">
      <c r="C231" s="28"/>
      <c r="D231" s="28"/>
    </row>
    <row r="232" spans="1:5" ht="18" customHeight="1" x14ac:dyDescent="0.3">
      <c r="A232" s="29" t="s">
        <v>78</v>
      </c>
      <c r="B232" s="30"/>
      <c r="C232" s="31"/>
      <c r="D232" s="31"/>
      <c r="E232" s="31"/>
    </row>
    <row r="233" spans="1:5" ht="19.149999999999999" customHeight="1" x14ac:dyDescent="0.3">
      <c r="A233" s="29" t="s">
        <v>82</v>
      </c>
      <c r="B233" s="30"/>
      <c r="C233" s="30"/>
      <c r="E233" s="30" t="s">
        <v>145</v>
      </c>
    </row>
    <row r="234" spans="1:5" s="35" customFormat="1" ht="18" customHeight="1" x14ac:dyDescent="0.3">
      <c r="C234" s="38">
        <v>3049728</v>
      </c>
      <c r="D234" s="38">
        <v>2566302.1</v>
      </c>
      <c r="E234" s="39">
        <v>2645682.6</v>
      </c>
    </row>
    <row r="235" spans="1:5" s="35" customFormat="1" ht="18" customHeight="1" x14ac:dyDescent="0.3">
      <c r="C235" s="38">
        <f>C234-C230</f>
        <v>0</v>
      </c>
      <c r="D235" s="38">
        <f t="shared" ref="D235:E235" si="4">D234-D230</f>
        <v>0</v>
      </c>
      <c r="E235" s="38">
        <f t="shared" si="4"/>
        <v>0</v>
      </c>
    </row>
    <row r="236" spans="1:5" s="35" customFormat="1" ht="18" hidden="1" customHeight="1" x14ac:dyDescent="0.3">
      <c r="C236" s="43">
        <v>2599126.5</v>
      </c>
      <c r="D236" s="43">
        <v>2609400.2999999998</v>
      </c>
      <c r="E236" s="43">
        <v>2367733</v>
      </c>
    </row>
    <row r="237" spans="1:5" s="35" customFormat="1" ht="18" hidden="1" customHeight="1" x14ac:dyDescent="0.3">
      <c r="C237" s="43">
        <f>C230-C236</f>
        <v>450601.5</v>
      </c>
      <c r="D237" s="43">
        <f>D230-D236</f>
        <v>-43098.200000000186</v>
      </c>
      <c r="E237" s="43">
        <f>E230-E236</f>
        <v>277949.60000000009</v>
      </c>
    </row>
    <row r="238" spans="1:5" s="35" customFormat="1" ht="18" hidden="1" customHeight="1" x14ac:dyDescent="0.3">
      <c r="C238" s="36">
        <f>C237-C19-C39</f>
        <v>365708.79999999999</v>
      </c>
      <c r="D238" s="36">
        <f>D237-D19-D39</f>
        <v>-130715.50000000017</v>
      </c>
      <c r="E238" s="36">
        <f>E237-E19-E39</f>
        <v>186936.7000000001</v>
      </c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42"/>
      <c r="D240" s="42"/>
      <c r="E240" s="42"/>
    </row>
    <row r="241" spans="3:5" s="35" customFormat="1" ht="18" hidden="1" customHeight="1" x14ac:dyDescent="0.3">
      <c r="C241" s="34"/>
      <c r="D241" s="34"/>
    </row>
    <row r="242" spans="3:5" s="40" customFormat="1" ht="18" hidden="1" customHeight="1" x14ac:dyDescent="0.3">
      <c r="C242" s="41"/>
      <c r="D242" s="41"/>
    </row>
    <row r="243" spans="3:5" ht="18" hidden="1" customHeight="1" x14ac:dyDescent="0.3">
      <c r="C243" s="44">
        <f>C19+C39</f>
        <v>84892.7</v>
      </c>
      <c r="D243" s="44">
        <f>D19+D39</f>
        <v>87617.299999999988</v>
      </c>
      <c r="E243" s="44">
        <f>E19+E39</f>
        <v>91012.9</v>
      </c>
    </row>
    <row r="244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view="pageBreakPreview" topLeftCell="A225" zoomScale="60" zoomScaleNormal="90" workbookViewId="0">
      <selection activeCell="R233" sqref="R233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4.140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9"/>
      <c r="E1" s="32" t="s">
        <v>144</v>
      </c>
    </row>
    <row r="2" spans="1:5" ht="18" customHeight="1" x14ac:dyDescent="0.3">
      <c r="B2" s="51" t="s">
        <v>76</v>
      </c>
      <c r="C2" s="51"/>
      <c r="D2" s="51"/>
      <c r="E2" s="51"/>
    </row>
    <row r="3" spans="1:5" ht="18" customHeight="1" x14ac:dyDescent="0.3">
      <c r="B3" s="51" t="s">
        <v>77</v>
      </c>
      <c r="C3" s="51"/>
      <c r="D3" s="51"/>
      <c r="E3" s="51"/>
    </row>
    <row r="4" spans="1:5" ht="18" customHeight="1" x14ac:dyDescent="0.3">
      <c r="B4" s="51" t="s">
        <v>366</v>
      </c>
      <c r="C4" s="51"/>
      <c r="D4" s="51"/>
      <c r="E4" s="51"/>
    </row>
    <row r="5" spans="1:5" ht="18" customHeight="1" x14ac:dyDescent="0.3">
      <c r="B5" s="8"/>
      <c r="C5" s="9"/>
      <c r="D5" s="49"/>
      <c r="E5" s="33" t="s">
        <v>512</v>
      </c>
    </row>
    <row r="7" spans="1:5" ht="34.9" customHeight="1" x14ac:dyDescent="0.3">
      <c r="A7" s="52" t="s">
        <v>367</v>
      </c>
      <c r="B7" s="52"/>
      <c r="C7" s="52"/>
      <c r="D7" s="52"/>
      <c r="E7" s="52"/>
    </row>
    <row r="9" spans="1:5" ht="38.450000000000003" customHeight="1" x14ac:dyDescent="0.3">
      <c r="A9" s="53" t="s">
        <v>3</v>
      </c>
      <c r="B9" s="53" t="s">
        <v>0</v>
      </c>
      <c r="C9" s="53" t="s">
        <v>264</v>
      </c>
      <c r="D9" s="56" t="s">
        <v>336</v>
      </c>
      <c r="E9" s="56" t="s">
        <v>368</v>
      </c>
    </row>
    <row r="10" spans="1:5" ht="21" customHeight="1" x14ac:dyDescent="0.3">
      <c r="A10" s="54"/>
      <c r="B10" s="54"/>
      <c r="C10" s="54"/>
      <c r="D10" s="57"/>
      <c r="E10" s="57"/>
    </row>
    <row r="11" spans="1:5" ht="22.15" customHeight="1" x14ac:dyDescent="0.3">
      <c r="A11" s="55"/>
      <c r="B11" s="55"/>
      <c r="C11" s="55"/>
      <c r="D11" s="58"/>
      <c r="E11" s="58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C15+C19+C29+C55+C43+C64+C87+C116+C70+C39</f>
        <v>724288.5</v>
      </c>
      <c r="D13" s="12">
        <f>D15+D19+D29+D55+D43+D64+D87+D116+D70+D39</f>
        <v>627414.5</v>
      </c>
      <c r="E13" s="12">
        <f>E15+E19+E29+E55+E43+E64+E87+E116+E70+E39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646043.5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486550.60000000003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486550.60000000003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383603.2+15478.2+46485.9+40983.3</f>
        <v>486550.60000000003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50700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50700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f>2975+8200</f>
        <v>11175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C55+C64+C87+C116+C70</f>
        <v>78245</v>
      </c>
      <c r="D54" s="14">
        <f>D55+D64+D87+D116+D70</f>
        <v>40980.300000000003</v>
      </c>
      <c r="E54" s="14">
        <f>E55+E64+E87+E116+E70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53214.100000000006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53214.100000000006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47357.200000000004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28491.3-1407.8+5351.8+6716.7+1797.4+5000</f>
        <v>45949.4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5700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f>4946.3+753.7</f>
        <v>5700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f>52.1</f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19050.900000000001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customHeight="1" x14ac:dyDescent="0.3">
      <c r="A77" s="3" t="s">
        <v>154</v>
      </c>
      <c r="B77" s="4" t="s">
        <v>155</v>
      </c>
      <c r="C77" s="5">
        <f>C78+C81</f>
        <v>13639.7</v>
      </c>
      <c r="D77" s="5">
        <f>D78+D81</f>
        <v>0</v>
      </c>
      <c r="E77" s="5">
        <f>E78+E81</f>
        <v>0</v>
      </c>
    </row>
    <row r="78" spans="1:5" ht="71.25" customHeight="1" x14ac:dyDescent="0.3">
      <c r="A78" s="3" t="s">
        <v>156</v>
      </c>
      <c r="B78" s="4" t="s">
        <v>157</v>
      </c>
      <c r="C78" s="5">
        <f>C79+C80</f>
        <v>13639.7</v>
      </c>
      <c r="D78" s="5">
        <f>D79+D80</f>
        <v>0</v>
      </c>
      <c r="E78" s="5">
        <f>E79+E80</f>
        <v>0</v>
      </c>
    </row>
    <row r="79" spans="1:5" ht="71.25" customHeight="1" x14ac:dyDescent="0.3">
      <c r="A79" s="3" t="s">
        <v>158</v>
      </c>
      <c r="B79" s="4" t="s">
        <v>159</v>
      </c>
      <c r="C79" s="5">
        <f>5552.3+3181.8+4450.6</f>
        <v>13184.7</v>
      </c>
      <c r="D79" s="5">
        <v>0</v>
      </c>
      <c r="E79" s="5">
        <v>0</v>
      </c>
    </row>
    <row r="80" spans="1:5" ht="78" customHeight="1" x14ac:dyDescent="0.3">
      <c r="A80" s="3" t="s">
        <v>183</v>
      </c>
      <c r="B80" s="4" t="s">
        <v>182</v>
      </c>
      <c r="C80" s="5">
        <f>70.7+1.8+382.5</f>
        <v>455</v>
      </c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customHeight="1" x14ac:dyDescent="0.3">
      <c r="A83" s="3" t="s">
        <v>188</v>
      </c>
      <c r="B83" s="4" t="s">
        <v>189</v>
      </c>
      <c r="C83" s="5">
        <f t="shared" ref="C83:E84" si="0">C84</f>
        <v>3741.2</v>
      </c>
      <c r="D83" s="5">
        <f t="shared" si="0"/>
        <v>0</v>
      </c>
      <c r="E83" s="5">
        <f t="shared" si="0"/>
        <v>0</v>
      </c>
    </row>
    <row r="84" spans="1:5" ht="95.25" customHeight="1" x14ac:dyDescent="0.3">
      <c r="A84" s="3" t="s">
        <v>187</v>
      </c>
      <c r="B84" s="4" t="s">
        <v>186</v>
      </c>
      <c r="C84" s="5">
        <f>C85+C86</f>
        <v>3741.2</v>
      </c>
      <c r="D84" s="5">
        <f t="shared" si="0"/>
        <v>0</v>
      </c>
      <c r="E84" s="5">
        <f t="shared" si="0"/>
        <v>0</v>
      </c>
    </row>
    <row r="85" spans="1:5" ht="144" customHeight="1" x14ac:dyDescent="0.3">
      <c r="A85" s="3" t="s">
        <v>185</v>
      </c>
      <c r="B85" s="4" t="s">
        <v>184</v>
      </c>
      <c r="C85" s="5">
        <f>714.1+368+2361.1</f>
        <v>3443.2</v>
      </c>
      <c r="D85" s="5">
        <v>0</v>
      </c>
      <c r="E85" s="5">
        <v>0</v>
      </c>
    </row>
    <row r="86" spans="1:5" ht="144" customHeight="1" x14ac:dyDescent="0.3">
      <c r="A86" s="3" t="s">
        <v>514</v>
      </c>
      <c r="B86" s="4" t="s">
        <v>515</v>
      </c>
      <c r="C86" s="5">
        <f>206+50+42</f>
        <v>298</v>
      </c>
      <c r="D86" s="5">
        <v>0</v>
      </c>
      <c r="E86" s="5">
        <v>0</v>
      </c>
    </row>
    <row r="87" spans="1:5" s="19" customFormat="1" ht="33.4" customHeight="1" x14ac:dyDescent="0.3">
      <c r="A87" s="1" t="s">
        <v>47</v>
      </c>
      <c r="B87" s="2" t="s">
        <v>46</v>
      </c>
      <c r="C87" s="12">
        <f>C91+C108+C110+C114</f>
        <v>770</v>
      </c>
      <c r="D87" s="12">
        <f>D91+D108+D110+D114</f>
        <v>800.8</v>
      </c>
      <c r="E87" s="12">
        <f>E91+E108+E110+E114</f>
        <v>832.8</v>
      </c>
    </row>
    <row r="88" spans="1:5" s="19" customFormat="1" ht="165.75" hidden="1" customHeight="1" x14ac:dyDescent="0.3">
      <c r="A88" s="3" t="s">
        <v>218</v>
      </c>
      <c r="B88" s="4" t="s">
        <v>219</v>
      </c>
      <c r="C88" s="5">
        <f t="shared" ref="C88:E89" si="1">C89</f>
        <v>0</v>
      </c>
      <c r="D88" s="5">
        <f t="shared" si="1"/>
        <v>0</v>
      </c>
      <c r="E88" s="5">
        <f t="shared" si="1"/>
        <v>0</v>
      </c>
    </row>
    <row r="89" spans="1:5" ht="122.25" hidden="1" customHeight="1" x14ac:dyDescent="0.3">
      <c r="A89" s="3" t="s">
        <v>204</v>
      </c>
      <c r="B89" s="4" t="s">
        <v>202</v>
      </c>
      <c r="C89" s="5">
        <f t="shared" si="1"/>
        <v>0</v>
      </c>
      <c r="D89" s="5">
        <f t="shared" si="1"/>
        <v>0</v>
      </c>
      <c r="E89" s="5">
        <f t="shared" si="1"/>
        <v>0</v>
      </c>
    </row>
    <row r="90" spans="1:5" ht="119.25" hidden="1" customHeight="1" x14ac:dyDescent="0.3">
      <c r="A90" s="3" t="s">
        <v>205</v>
      </c>
      <c r="B90" s="4" t="s">
        <v>203</v>
      </c>
      <c r="C90" s="5"/>
      <c r="D90" s="5"/>
      <c r="E90" s="5"/>
    </row>
    <row r="91" spans="1:5" ht="158.25" customHeight="1" x14ac:dyDescent="0.3">
      <c r="A91" s="3" t="s">
        <v>411</v>
      </c>
      <c r="B91" s="4" t="s">
        <v>202</v>
      </c>
      <c r="C91" s="5">
        <f>C92</f>
        <v>770</v>
      </c>
      <c r="D91" s="5">
        <f>D92</f>
        <v>800.8</v>
      </c>
      <c r="E91" s="5">
        <f>E92</f>
        <v>832.8</v>
      </c>
    </row>
    <row r="92" spans="1:5" ht="134.25" customHeight="1" x14ac:dyDescent="0.3">
      <c r="A92" s="3" t="s">
        <v>410</v>
      </c>
      <c r="B92" s="4" t="s">
        <v>203</v>
      </c>
      <c r="C92" s="5">
        <v>770</v>
      </c>
      <c r="D92" s="5">
        <v>800.8</v>
      </c>
      <c r="E92" s="5">
        <v>832.8</v>
      </c>
    </row>
    <row r="93" spans="1:5" ht="152.25" hidden="1" customHeight="1" x14ac:dyDescent="0.3">
      <c r="A93" s="3" t="s">
        <v>333</v>
      </c>
      <c r="B93" s="4" t="s">
        <v>332</v>
      </c>
      <c r="C93" s="5"/>
      <c r="D93" s="5">
        <v>0</v>
      </c>
      <c r="E93" s="5">
        <v>0</v>
      </c>
    </row>
    <row r="94" spans="1:5" ht="152.25" hidden="1" customHeight="1" x14ac:dyDescent="0.3">
      <c r="A94" s="3" t="s">
        <v>335</v>
      </c>
      <c r="B94" s="4" t="s">
        <v>334</v>
      </c>
      <c r="C94" s="5">
        <f>C95</f>
        <v>0</v>
      </c>
      <c r="D94" s="5">
        <v>0</v>
      </c>
      <c r="E94" s="5">
        <v>0</v>
      </c>
    </row>
    <row r="95" spans="1:5" ht="174" hidden="1" customHeight="1" x14ac:dyDescent="0.3">
      <c r="A95" s="3" t="s">
        <v>331</v>
      </c>
      <c r="B95" s="4" t="s">
        <v>330</v>
      </c>
      <c r="C95" s="5"/>
      <c r="D95" s="5">
        <v>0</v>
      </c>
      <c r="E95" s="5">
        <v>0</v>
      </c>
    </row>
    <row r="96" spans="1:5" ht="119.25" hidden="1" customHeight="1" x14ac:dyDescent="0.3">
      <c r="A96" s="3" t="s">
        <v>329</v>
      </c>
      <c r="B96" s="4" t="s">
        <v>328</v>
      </c>
      <c r="C96" s="5">
        <f>C97</f>
        <v>0</v>
      </c>
      <c r="D96" s="5">
        <v>0</v>
      </c>
      <c r="E96" s="5">
        <v>0</v>
      </c>
    </row>
    <row r="97" spans="1:5" ht="150.75" hidden="1" customHeight="1" x14ac:dyDescent="0.3">
      <c r="A97" s="3" t="s">
        <v>327</v>
      </c>
      <c r="B97" s="4" t="s">
        <v>326</v>
      </c>
      <c r="C97" s="5"/>
      <c r="D97" s="5">
        <v>0</v>
      </c>
      <c r="E97" s="5">
        <v>0</v>
      </c>
    </row>
    <row r="98" spans="1:5" ht="140.25" hidden="1" customHeight="1" x14ac:dyDescent="0.3">
      <c r="A98" s="3" t="s">
        <v>325</v>
      </c>
      <c r="B98" s="4" t="s">
        <v>324</v>
      </c>
      <c r="C98" s="5">
        <f>C99</f>
        <v>0</v>
      </c>
      <c r="D98" s="5">
        <v>0</v>
      </c>
      <c r="E98" s="5">
        <v>0</v>
      </c>
    </row>
    <row r="99" spans="1:5" ht="165.75" hidden="1" customHeight="1" x14ac:dyDescent="0.3">
      <c r="A99" s="3" t="s">
        <v>323</v>
      </c>
      <c r="B99" s="4" t="s">
        <v>322</v>
      </c>
      <c r="C99" s="5"/>
      <c r="D99" s="5">
        <v>0</v>
      </c>
      <c r="E99" s="5">
        <v>0</v>
      </c>
    </row>
    <row r="100" spans="1:5" ht="165.75" hidden="1" customHeight="1" x14ac:dyDescent="0.3">
      <c r="A100" s="3" t="s">
        <v>321</v>
      </c>
      <c r="B100" s="4" t="s">
        <v>320</v>
      </c>
      <c r="C100" s="5">
        <f>C101</f>
        <v>0</v>
      </c>
      <c r="D100" s="5">
        <v>0</v>
      </c>
      <c r="E100" s="5">
        <v>0</v>
      </c>
    </row>
    <row r="101" spans="1:5" ht="200.25" hidden="1" customHeight="1" x14ac:dyDescent="0.3">
      <c r="A101" s="3" t="s">
        <v>319</v>
      </c>
      <c r="B101" s="4" t="s">
        <v>318</v>
      </c>
      <c r="C101" s="5"/>
      <c r="D101" s="5">
        <v>0</v>
      </c>
      <c r="E101" s="5">
        <v>0</v>
      </c>
    </row>
    <row r="102" spans="1:5" ht="119.25" hidden="1" customHeight="1" x14ac:dyDescent="0.3">
      <c r="A102" s="3" t="s">
        <v>317</v>
      </c>
      <c r="B102" s="4" t="s">
        <v>316</v>
      </c>
      <c r="C102" s="5">
        <f>C103</f>
        <v>0</v>
      </c>
      <c r="D102" s="5">
        <v>0</v>
      </c>
      <c r="E102" s="5">
        <v>0</v>
      </c>
    </row>
    <row r="103" spans="1:5" ht="155.25" hidden="1" customHeight="1" x14ac:dyDescent="0.3">
      <c r="A103" s="3" t="s">
        <v>315</v>
      </c>
      <c r="B103" s="4" t="s">
        <v>314</v>
      </c>
      <c r="C103" s="5"/>
      <c r="D103" s="5">
        <v>0</v>
      </c>
      <c r="E103" s="5">
        <v>0</v>
      </c>
    </row>
    <row r="104" spans="1:5" ht="119.25" hidden="1" customHeight="1" x14ac:dyDescent="0.3">
      <c r="A104" s="3" t="s">
        <v>313</v>
      </c>
      <c r="B104" s="4" t="s">
        <v>312</v>
      </c>
      <c r="C104" s="5">
        <f>C105</f>
        <v>0</v>
      </c>
      <c r="D104" s="5">
        <v>0</v>
      </c>
      <c r="E104" s="5">
        <v>0</v>
      </c>
    </row>
    <row r="105" spans="1:5" ht="138.75" hidden="1" customHeight="1" x14ac:dyDescent="0.3">
      <c r="A105" s="3" t="s">
        <v>311</v>
      </c>
      <c r="B105" s="4" t="s">
        <v>310</v>
      </c>
      <c r="C105" s="5"/>
      <c r="D105" s="5">
        <v>0</v>
      </c>
      <c r="E105" s="5">
        <v>0</v>
      </c>
    </row>
    <row r="106" spans="1:5" ht="119.25" hidden="1" customHeight="1" x14ac:dyDescent="0.3">
      <c r="A106" s="3" t="s">
        <v>309</v>
      </c>
      <c r="B106" s="4" t="s">
        <v>308</v>
      </c>
      <c r="C106" s="5">
        <f>C107</f>
        <v>0</v>
      </c>
      <c r="D106" s="5">
        <v>0</v>
      </c>
      <c r="E106" s="5">
        <v>0</v>
      </c>
    </row>
    <row r="107" spans="1:5" ht="161.25" hidden="1" customHeight="1" x14ac:dyDescent="0.3">
      <c r="A107" s="3" t="s">
        <v>307</v>
      </c>
      <c r="B107" s="4" t="s">
        <v>306</v>
      </c>
      <c r="C107" s="5"/>
      <c r="D107" s="5">
        <v>0</v>
      </c>
      <c r="E107" s="5">
        <v>0</v>
      </c>
    </row>
    <row r="108" spans="1:5" ht="75" hidden="1" x14ac:dyDescent="0.3">
      <c r="A108" s="3" t="s">
        <v>305</v>
      </c>
      <c r="B108" s="4" t="s">
        <v>304</v>
      </c>
      <c r="C108" s="5">
        <f>C109</f>
        <v>0</v>
      </c>
      <c r="D108" s="5">
        <v>0</v>
      </c>
      <c r="E108" s="5">
        <v>0</v>
      </c>
    </row>
    <row r="109" spans="1:5" ht="119.25" hidden="1" customHeight="1" x14ac:dyDescent="0.3">
      <c r="A109" s="3" t="s">
        <v>303</v>
      </c>
      <c r="B109" s="4" t="s">
        <v>302</v>
      </c>
      <c r="C109" s="5"/>
      <c r="D109" s="5">
        <v>0</v>
      </c>
      <c r="E109" s="5">
        <v>0</v>
      </c>
    </row>
    <row r="110" spans="1:5" ht="37.5" hidden="1" x14ac:dyDescent="0.3">
      <c r="A110" s="3" t="s">
        <v>301</v>
      </c>
      <c r="B110" s="4" t="s">
        <v>300</v>
      </c>
      <c r="C110" s="5">
        <f>C111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299</v>
      </c>
      <c r="B111" s="4" t="s">
        <v>298</v>
      </c>
      <c r="C111" s="5">
        <f>C112+C113</f>
        <v>0</v>
      </c>
      <c r="D111" s="5">
        <v>0</v>
      </c>
      <c r="E111" s="5">
        <v>0</v>
      </c>
    </row>
    <row r="112" spans="1:5" ht="119.25" hidden="1" customHeight="1" x14ac:dyDescent="0.3">
      <c r="A112" s="3" t="s">
        <v>297</v>
      </c>
      <c r="B112" s="4" t="s">
        <v>296</v>
      </c>
      <c r="C112" s="5"/>
      <c r="D112" s="5">
        <v>0</v>
      </c>
      <c r="E112" s="5">
        <v>0</v>
      </c>
    </row>
    <row r="113" spans="1:5" ht="145.5" hidden="1" customHeight="1" x14ac:dyDescent="0.3">
      <c r="A113" s="3" t="s">
        <v>295</v>
      </c>
      <c r="B113" s="4" t="s">
        <v>294</v>
      </c>
      <c r="C113" s="5"/>
      <c r="D113" s="5">
        <v>0</v>
      </c>
      <c r="E113" s="5">
        <v>0</v>
      </c>
    </row>
    <row r="114" spans="1:5" ht="37.5" hidden="1" x14ac:dyDescent="0.3">
      <c r="A114" s="3" t="s">
        <v>293</v>
      </c>
      <c r="B114" s="4" t="s">
        <v>292</v>
      </c>
      <c r="C114" s="5">
        <f>C115</f>
        <v>0</v>
      </c>
      <c r="D114" s="5">
        <v>0</v>
      </c>
      <c r="E114" s="5">
        <v>0</v>
      </c>
    </row>
    <row r="115" spans="1:5" ht="20.25" hidden="1" customHeight="1" x14ac:dyDescent="0.3">
      <c r="A115" s="3" t="s">
        <v>291</v>
      </c>
      <c r="B115" s="4" t="s">
        <v>290</v>
      </c>
      <c r="C115" s="5"/>
      <c r="D115" s="5">
        <v>0</v>
      </c>
      <c r="E115" s="5">
        <v>0</v>
      </c>
    </row>
    <row r="116" spans="1:5" ht="48" hidden="1" customHeight="1" x14ac:dyDescent="0.3">
      <c r="A116" s="1" t="s">
        <v>135</v>
      </c>
      <c r="B116" s="2" t="s">
        <v>136</v>
      </c>
      <c r="C116" s="12">
        <f t="shared" ref="C116:E117" si="2">C117</f>
        <v>0</v>
      </c>
      <c r="D116" s="12">
        <f t="shared" si="2"/>
        <v>0</v>
      </c>
      <c r="E116" s="12">
        <f t="shared" si="2"/>
        <v>0</v>
      </c>
    </row>
    <row r="117" spans="1:5" ht="46.5" hidden="1" customHeight="1" x14ac:dyDescent="0.3">
      <c r="A117" s="3" t="s">
        <v>364</v>
      </c>
      <c r="B117" s="4" t="s">
        <v>365</v>
      </c>
      <c r="C117" s="5">
        <f>C118</f>
        <v>0</v>
      </c>
      <c r="D117" s="5">
        <f t="shared" si="2"/>
        <v>0</v>
      </c>
      <c r="E117" s="5">
        <f t="shared" si="2"/>
        <v>0</v>
      </c>
    </row>
    <row r="118" spans="1:5" ht="60.75" hidden="1" customHeight="1" x14ac:dyDescent="0.3">
      <c r="A118" s="3" t="s">
        <v>362</v>
      </c>
      <c r="B118" s="4" t="s">
        <v>363</v>
      </c>
      <c r="C118" s="5"/>
      <c r="D118" s="5">
        <v>0</v>
      </c>
      <c r="E118" s="5">
        <v>0</v>
      </c>
    </row>
    <row r="119" spans="1:5" s="19" customFormat="1" ht="33.4" customHeight="1" x14ac:dyDescent="0.3">
      <c r="A119" s="1" t="s">
        <v>49</v>
      </c>
      <c r="B119" s="2" t="s">
        <v>48</v>
      </c>
      <c r="C119" s="12">
        <f>C120+C227</f>
        <v>2433404</v>
      </c>
      <c r="D119" s="12">
        <f>D120+D227</f>
        <v>1946012.6999999997</v>
      </c>
      <c r="E119" s="12">
        <f>E120+E227</f>
        <v>1984296.6</v>
      </c>
    </row>
    <row r="120" spans="1:5" s="19" customFormat="1" ht="84.75" customHeight="1" x14ac:dyDescent="0.3">
      <c r="A120" s="1" t="s">
        <v>51</v>
      </c>
      <c r="B120" s="2" t="s">
        <v>50</v>
      </c>
      <c r="C120" s="12">
        <f>C121+C126+C171+C214</f>
        <v>2429130</v>
      </c>
      <c r="D120" s="12">
        <f>D121+D126+D171+D214</f>
        <v>1946012.6999999997</v>
      </c>
      <c r="E120" s="12">
        <f>E121+E126+E171+E214</f>
        <v>1984296.6</v>
      </c>
    </row>
    <row r="121" spans="1:5" s="19" customFormat="1" ht="42.6" customHeight="1" x14ac:dyDescent="0.3">
      <c r="A121" s="1" t="s">
        <v>55</v>
      </c>
      <c r="B121" s="2" t="s">
        <v>85</v>
      </c>
      <c r="C121" s="12">
        <f>C122+C124</f>
        <v>196175.5</v>
      </c>
      <c r="D121" s="12">
        <f>D122+D124</f>
        <v>126079.9</v>
      </c>
      <c r="E121" s="12">
        <f>E122+E124</f>
        <v>97519.8</v>
      </c>
    </row>
    <row r="122" spans="1:5" ht="51" customHeight="1" x14ac:dyDescent="0.3">
      <c r="A122" s="3" t="s">
        <v>56</v>
      </c>
      <c r="B122" s="4" t="s">
        <v>86</v>
      </c>
      <c r="C122" s="5">
        <f>C123</f>
        <v>191085.7</v>
      </c>
      <c r="D122" s="5">
        <f>D123</f>
        <v>126079.9</v>
      </c>
      <c r="E122" s="5">
        <f>E123</f>
        <v>97519.8</v>
      </c>
    </row>
    <row r="123" spans="1:5" ht="63" customHeight="1" x14ac:dyDescent="0.3">
      <c r="A123" s="3" t="s">
        <v>201</v>
      </c>
      <c r="B123" s="4" t="s">
        <v>87</v>
      </c>
      <c r="C123" s="5">
        <v>191085.7</v>
      </c>
      <c r="D123" s="5">
        <v>126079.9</v>
      </c>
      <c r="E123" s="5">
        <v>97519.8</v>
      </c>
    </row>
    <row r="124" spans="1:5" ht="63" customHeight="1" x14ac:dyDescent="0.3">
      <c r="A124" s="3" t="s">
        <v>257</v>
      </c>
      <c r="B124" s="4" t="s">
        <v>258</v>
      </c>
      <c r="C124" s="5">
        <f>C125</f>
        <v>5089.8</v>
      </c>
      <c r="D124" s="5">
        <f>D125</f>
        <v>0</v>
      </c>
      <c r="E124" s="5">
        <f>E125</f>
        <v>0</v>
      </c>
    </row>
    <row r="125" spans="1:5" ht="63" customHeight="1" x14ac:dyDescent="0.3">
      <c r="A125" s="3" t="s">
        <v>259</v>
      </c>
      <c r="B125" s="4" t="s">
        <v>260</v>
      </c>
      <c r="C125" s="5">
        <v>5089.8</v>
      </c>
      <c r="D125" s="5">
        <v>0</v>
      </c>
      <c r="E125" s="5">
        <v>0</v>
      </c>
    </row>
    <row r="126" spans="1:5" s="19" customFormat="1" ht="50.45" customHeight="1" x14ac:dyDescent="0.3">
      <c r="A126" s="1" t="s">
        <v>52</v>
      </c>
      <c r="B126" s="2" t="s">
        <v>88</v>
      </c>
      <c r="C126" s="12">
        <f>C129+C155+C169+C159+C161+C133+C127+C135+C167+C163+C151+C131+C143+C139+C141+C145+C147+C137+C149+C165+C157+C153</f>
        <v>764809.90000000014</v>
      </c>
      <c r="D126" s="12">
        <f>D129+D155+D169+D159+D161+D133+D127+D135+D167+D163+D151+D131+D143+D139+D141+D145+D147+D137+D149+D165+D157</f>
        <v>430057.7</v>
      </c>
      <c r="E126" s="12">
        <f>E129+E155+E169+E159+E161+E133+E127+E135+E167+E163+E151+E131+E143+E139+E141+E145+E147+E137+E149+E165+E157+E153</f>
        <v>456407.70000000007</v>
      </c>
    </row>
    <row r="127" spans="1:5" s="19" customFormat="1" ht="72" customHeight="1" x14ac:dyDescent="0.3">
      <c r="A127" s="22" t="s">
        <v>413</v>
      </c>
      <c r="B127" s="23" t="s">
        <v>147</v>
      </c>
      <c r="C127" s="7">
        <f>C128</f>
        <v>151695.90000000002</v>
      </c>
      <c r="D127" s="7">
        <f>D128</f>
        <v>57696.1</v>
      </c>
      <c r="E127" s="7">
        <f>E128</f>
        <v>46323.3</v>
      </c>
    </row>
    <row r="128" spans="1:5" s="19" customFormat="1" ht="78.75" customHeight="1" x14ac:dyDescent="0.3">
      <c r="A128" s="22" t="s">
        <v>412</v>
      </c>
      <c r="B128" s="23" t="s">
        <v>146</v>
      </c>
      <c r="C128" s="7">
        <f>115485.5+41216.7-5006.3</f>
        <v>151695.90000000002</v>
      </c>
      <c r="D128" s="7">
        <v>57696.1</v>
      </c>
      <c r="E128" s="7">
        <v>46323.3</v>
      </c>
    </row>
    <row r="129" spans="1:5" ht="149.25" customHeight="1" x14ac:dyDescent="0.3">
      <c r="A129" s="3" t="s">
        <v>459</v>
      </c>
      <c r="B129" s="4" t="s">
        <v>89</v>
      </c>
      <c r="C129" s="5">
        <f>C130</f>
        <v>78416.7</v>
      </c>
      <c r="D129" s="5">
        <f>D130</f>
        <v>47718</v>
      </c>
      <c r="E129" s="5">
        <f>E130</f>
        <v>80987.5</v>
      </c>
    </row>
    <row r="130" spans="1:5" ht="183" customHeight="1" x14ac:dyDescent="0.3">
      <c r="A130" s="3" t="s">
        <v>460</v>
      </c>
      <c r="B130" s="4" t="s">
        <v>90</v>
      </c>
      <c r="C130" s="7">
        <f>80151.5-1734.8</f>
        <v>78416.7</v>
      </c>
      <c r="D130" s="7">
        <v>47718</v>
      </c>
      <c r="E130" s="7">
        <v>80987.5</v>
      </c>
    </row>
    <row r="131" spans="1:5" ht="109.5" hidden="1" customHeight="1" x14ac:dyDescent="0.3">
      <c r="A131" s="3" t="s">
        <v>234</v>
      </c>
      <c r="B131" s="4" t="s">
        <v>232</v>
      </c>
      <c r="C131" s="7">
        <f>C132</f>
        <v>0</v>
      </c>
      <c r="D131" s="7">
        <f>D132</f>
        <v>0</v>
      </c>
      <c r="E131" s="7">
        <f>E132</f>
        <v>0</v>
      </c>
    </row>
    <row r="132" spans="1:5" ht="134.44999999999999" hidden="1" customHeight="1" x14ac:dyDescent="0.3">
      <c r="A132" s="3" t="s">
        <v>235</v>
      </c>
      <c r="B132" s="4" t="s">
        <v>233</v>
      </c>
      <c r="C132" s="7"/>
      <c r="D132" s="7"/>
      <c r="E132" s="7"/>
    </row>
    <row r="133" spans="1:5" ht="82.5" hidden="1" customHeight="1" x14ac:dyDescent="0.3">
      <c r="A133" s="3" t="s">
        <v>141</v>
      </c>
      <c r="B133" s="4" t="s">
        <v>139</v>
      </c>
      <c r="C133" s="5">
        <f>C134</f>
        <v>0</v>
      </c>
      <c r="D133" s="5">
        <f>D134</f>
        <v>0</v>
      </c>
      <c r="E133" s="5">
        <f>E134</f>
        <v>0</v>
      </c>
    </row>
    <row r="134" spans="1:5" ht="90" hidden="1" customHeight="1" x14ac:dyDescent="0.3">
      <c r="A134" s="3" t="s">
        <v>143</v>
      </c>
      <c r="B134" s="4" t="s">
        <v>140</v>
      </c>
      <c r="C134" s="5"/>
      <c r="D134" s="5"/>
      <c r="E134" s="5">
        <v>0</v>
      </c>
    </row>
    <row r="135" spans="1:5" ht="115.5" customHeight="1" x14ac:dyDescent="0.3">
      <c r="A135" s="3" t="s">
        <v>463</v>
      </c>
      <c r="B135" s="4" t="s">
        <v>462</v>
      </c>
      <c r="C135" s="5">
        <f>C136</f>
        <v>5099.3999999999996</v>
      </c>
      <c r="D135" s="5">
        <f>D136</f>
        <v>5026.8999999999996</v>
      </c>
      <c r="E135" s="5">
        <f>E136</f>
        <v>5026.8999999999996</v>
      </c>
    </row>
    <row r="136" spans="1:5" ht="139.5" customHeight="1" x14ac:dyDescent="0.3">
      <c r="A136" s="3" t="s">
        <v>464</v>
      </c>
      <c r="B136" s="4" t="s">
        <v>461</v>
      </c>
      <c r="C136" s="5">
        <v>5099.3999999999996</v>
      </c>
      <c r="D136" s="5">
        <v>5026.8999999999996</v>
      </c>
      <c r="E136" s="5">
        <v>5026.8999999999996</v>
      </c>
    </row>
    <row r="137" spans="1:5" ht="60.75" hidden="1" customHeight="1" x14ac:dyDescent="0.3">
      <c r="A137" s="3" t="s">
        <v>281</v>
      </c>
      <c r="B137" s="4" t="s">
        <v>280</v>
      </c>
      <c r="C137" s="5">
        <f>C138</f>
        <v>0</v>
      </c>
      <c r="D137" s="5">
        <f>D138</f>
        <v>0</v>
      </c>
      <c r="E137" s="5">
        <f>E138</f>
        <v>0</v>
      </c>
    </row>
    <row r="138" spans="1:5" ht="84.75" hidden="1" customHeight="1" x14ac:dyDescent="0.3">
      <c r="A138" s="3" t="s">
        <v>278</v>
      </c>
      <c r="B138" s="4" t="s">
        <v>279</v>
      </c>
      <c r="C138" s="5"/>
      <c r="D138" s="5"/>
      <c r="E138" s="5"/>
    </row>
    <row r="139" spans="1:5" ht="86.25" hidden="1" customHeight="1" x14ac:dyDescent="0.3">
      <c r="A139" s="3" t="s">
        <v>245</v>
      </c>
      <c r="B139" s="4" t="s">
        <v>242</v>
      </c>
      <c r="C139" s="5">
        <f>C140</f>
        <v>0</v>
      </c>
      <c r="D139" s="5">
        <f>D140</f>
        <v>0</v>
      </c>
      <c r="E139" s="5">
        <f>E140</f>
        <v>0</v>
      </c>
    </row>
    <row r="140" spans="1:5" ht="86.25" hidden="1" customHeight="1" x14ac:dyDescent="0.3">
      <c r="A140" s="3" t="s">
        <v>244</v>
      </c>
      <c r="B140" s="4" t="s">
        <v>243</v>
      </c>
      <c r="C140" s="5"/>
      <c r="D140" s="5">
        <v>0</v>
      </c>
      <c r="E140" s="5">
        <v>0</v>
      </c>
    </row>
    <row r="141" spans="1:5" ht="123.75" customHeight="1" x14ac:dyDescent="0.3">
      <c r="A141" s="3" t="s">
        <v>465</v>
      </c>
      <c r="B141" s="4" t="s">
        <v>253</v>
      </c>
      <c r="C141" s="5">
        <f>C142</f>
        <v>7102.7000000000007</v>
      </c>
      <c r="D141" s="5">
        <f>D142</f>
        <v>0</v>
      </c>
      <c r="E141" s="5">
        <f>E142</f>
        <v>0</v>
      </c>
    </row>
    <row r="142" spans="1:5" ht="144" customHeight="1" x14ac:dyDescent="0.3">
      <c r="A142" s="3" t="s">
        <v>513</v>
      </c>
      <c r="B142" s="4" t="s">
        <v>254</v>
      </c>
      <c r="C142" s="5">
        <f>10692.7-3590</f>
        <v>7102.7000000000007</v>
      </c>
      <c r="D142" s="5">
        <v>0</v>
      </c>
      <c r="E142" s="5">
        <v>0</v>
      </c>
    </row>
    <row r="143" spans="1:5" ht="96.75" hidden="1" customHeight="1" x14ac:dyDescent="0.3">
      <c r="A143" s="3" t="s">
        <v>238</v>
      </c>
      <c r="B143" s="4" t="s">
        <v>236</v>
      </c>
      <c r="C143" s="5">
        <f>C144</f>
        <v>0</v>
      </c>
      <c r="D143" s="5">
        <f>D144</f>
        <v>0</v>
      </c>
      <c r="E143" s="5">
        <f>E144</f>
        <v>0</v>
      </c>
    </row>
    <row r="144" spans="1:5" ht="118.5" hidden="1" customHeight="1" x14ac:dyDescent="0.3">
      <c r="A144" s="3" t="s">
        <v>239</v>
      </c>
      <c r="B144" s="4" t="s">
        <v>237</v>
      </c>
      <c r="C144" s="5"/>
      <c r="D144" s="5"/>
      <c r="E144" s="5"/>
    </row>
    <row r="145" spans="1:5" ht="123.75" customHeight="1" x14ac:dyDescent="0.3">
      <c r="A145" s="3" t="s">
        <v>466</v>
      </c>
      <c r="B145" s="4" t="s">
        <v>261</v>
      </c>
      <c r="C145" s="5">
        <f>C146</f>
        <v>34298.9</v>
      </c>
      <c r="D145" s="5">
        <f>D146</f>
        <v>34298.9</v>
      </c>
      <c r="E145" s="5">
        <f>E146</f>
        <v>35104.400000000001</v>
      </c>
    </row>
    <row r="146" spans="1:5" ht="157.5" customHeight="1" x14ac:dyDescent="0.3">
      <c r="A146" s="3" t="s">
        <v>467</v>
      </c>
      <c r="B146" s="4" t="s">
        <v>262</v>
      </c>
      <c r="C146" s="5">
        <v>34298.9</v>
      </c>
      <c r="D146" s="5">
        <v>34298.9</v>
      </c>
      <c r="E146" s="5">
        <v>35104.400000000001</v>
      </c>
    </row>
    <row r="147" spans="1:5" ht="99.75" hidden="1" customHeight="1" x14ac:dyDescent="0.3">
      <c r="A147" s="3" t="s">
        <v>342</v>
      </c>
      <c r="B147" s="4" t="s">
        <v>271</v>
      </c>
      <c r="C147" s="5">
        <f>C148</f>
        <v>0</v>
      </c>
      <c r="D147" s="5">
        <f>D148</f>
        <v>0</v>
      </c>
      <c r="E147" s="5">
        <f>E148</f>
        <v>0</v>
      </c>
    </row>
    <row r="148" spans="1:5" ht="115.5" hidden="1" customHeight="1" x14ac:dyDescent="0.3">
      <c r="A148" s="3" t="s">
        <v>341</v>
      </c>
      <c r="B148" s="4" t="s">
        <v>270</v>
      </c>
      <c r="C148" s="5"/>
      <c r="D148" s="5"/>
      <c r="E148" s="5"/>
    </row>
    <row r="149" spans="1:5" ht="81.75" hidden="1" customHeight="1" x14ac:dyDescent="0.3">
      <c r="A149" s="3" t="s">
        <v>285</v>
      </c>
      <c r="B149" s="4" t="s">
        <v>284</v>
      </c>
      <c r="C149" s="5">
        <f>C150</f>
        <v>0</v>
      </c>
      <c r="D149" s="5">
        <f>D150</f>
        <v>0</v>
      </c>
      <c r="E149" s="5">
        <f>E150</f>
        <v>0</v>
      </c>
    </row>
    <row r="150" spans="1:5" ht="86.25" hidden="1" customHeight="1" x14ac:dyDescent="0.3">
      <c r="A150" s="3" t="s">
        <v>282</v>
      </c>
      <c r="B150" s="4" t="s">
        <v>283</v>
      </c>
      <c r="C150" s="5"/>
      <c r="D150" s="5">
        <v>0</v>
      </c>
      <c r="E150" s="5">
        <v>0</v>
      </c>
    </row>
    <row r="151" spans="1:5" ht="65.25" customHeight="1" x14ac:dyDescent="0.3">
      <c r="A151" s="3" t="s">
        <v>468</v>
      </c>
      <c r="B151" s="4" t="s">
        <v>222</v>
      </c>
      <c r="C151" s="5">
        <f>C152</f>
        <v>1608.3000000000002</v>
      </c>
      <c r="D151" s="5">
        <f>D152</f>
        <v>2890</v>
      </c>
      <c r="E151" s="5">
        <f>E152</f>
        <v>2907.8</v>
      </c>
    </row>
    <row r="152" spans="1:5" ht="77.25" customHeight="1" x14ac:dyDescent="0.3">
      <c r="A152" s="3" t="s">
        <v>349</v>
      </c>
      <c r="B152" s="4" t="s">
        <v>220</v>
      </c>
      <c r="C152" s="5">
        <f>2857.3-1249</f>
        <v>1608.3000000000002</v>
      </c>
      <c r="D152" s="5">
        <v>2890</v>
      </c>
      <c r="E152" s="5">
        <v>2907.8</v>
      </c>
    </row>
    <row r="153" spans="1:5" ht="77.25" customHeight="1" x14ac:dyDescent="0.3">
      <c r="A153" s="3" t="s">
        <v>469</v>
      </c>
      <c r="B153" s="4" t="s">
        <v>417</v>
      </c>
      <c r="C153" s="5">
        <f>C154</f>
        <v>1130.0999999999999</v>
      </c>
      <c r="D153" s="5">
        <f>D154</f>
        <v>0</v>
      </c>
      <c r="E153" s="5">
        <f>E154</f>
        <v>22593.7</v>
      </c>
    </row>
    <row r="154" spans="1:5" ht="77.25" customHeight="1" x14ac:dyDescent="0.3">
      <c r="A154" s="3" t="s">
        <v>470</v>
      </c>
      <c r="B154" s="4" t="s">
        <v>370</v>
      </c>
      <c r="C154" s="5">
        <v>1130.0999999999999</v>
      </c>
      <c r="D154" s="5">
        <v>0</v>
      </c>
      <c r="E154" s="5">
        <v>22593.7</v>
      </c>
    </row>
    <row r="155" spans="1:5" ht="45.6" customHeight="1" x14ac:dyDescent="0.3">
      <c r="A155" s="3" t="s">
        <v>471</v>
      </c>
      <c r="B155" s="4" t="s">
        <v>91</v>
      </c>
      <c r="C155" s="5">
        <f>C156</f>
        <v>359.5</v>
      </c>
      <c r="D155" s="5">
        <f>D156</f>
        <v>299.2</v>
      </c>
      <c r="E155" s="5">
        <f>E156</f>
        <v>299.5</v>
      </c>
    </row>
    <row r="156" spans="1:5" ht="85.5" customHeight="1" x14ac:dyDescent="0.3">
      <c r="A156" s="3" t="s">
        <v>472</v>
      </c>
      <c r="B156" s="4" t="s">
        <v>92</v>
      </c>
      <c r="C156" s="5">
        <v>359.5</v>
      </c>
      <c r="D156" s="5">
        <v>299.2</v>
      </c>
      <c r="E156" s="5">
        <v>299.5</v>
      </c>
    </row>
    <row r="157" spans="1:5" ht="50.1" hidden="1" customHeight="1" x14ac:dyDescent="0.3">
      <c r="A157" s="3" t="s">
        <v>354</v>
      </c>
      <c r="B157" s="4" t="s">
        <v>356</v>
      </c>
      <c r="C157" s="5"/>
      <c r="D157" s="5">
        <f>D158</f>
        <v>0</v>
      </c>
      <c r="E157" s="5">
        <f>E158</f>
        <v>0</v>
      </c>
    </row>
    <row r="158" spans="1:5" ht="50.1" hidden="1" customHeight="1" x14ac:dyDescent="0.3">
      <c r="A158" s="3" t="s">
        <v>357</v>
      </c>
      <c r="B158" s="4" t="s">
        <v>355</v>
      </c>
      <c r="C158" s="5"/>
      <c r="D158" s="5">
        <v>0</v>
      </c>
      <c r="E158" s="5">
        <v>0</v>
      </c>
    </row>
    <row r="159" spans="1:5" ht="80.25" customHeight="1" x14ac:dyDescent="0.3">
      <c r="A159" s="3" t="s">
        <v>473</v>
      </c>
      <c r="B159" s="4" t="s">
        <v>93</v>
      </c>
      <c r="C159" s="5">
        <f>C160</f>
        <v>0</v>
      </c>
      <c r="D159" s="5">
        <f>D160</f>
        <v>29951.4</v>
      </c>
      <c r="E159" s="5">
        <f>E160</f>
        <v>0</v>
      </c>
    </row>
    <row r="160" spans="1:5" ht="87.75" customHeight="1" x14ac:dyDescent="0.3">
      <c r="A160" s="3" t="s">
        <v>420</v>
      </c>
      <c r="B160" s="4" t="s">
        <v>94</v>
      </c>
      <c r="C160" s="5">
        <v>0</v>
      </c>
      <c r="D160" s="5">
        <v>29951.4</v>
      </c>
      <c r="E160" s="5">
        <v>0</v>
      </c>
    </row>
    <row r="161" spans="1:5" ht="78" customHeight="1" x14ac:dyDescent="0.3">
      <c r="A161" s="3" t="s">
        <v>477</v>
      </c>
      <c r="B161" s="4" t="s">
        <v>474</v>
      </c>
      <c r="C161" s="5">
        <f>C162</f>
        <v>3461.2</v>
      </c>
      <c r="D161" s="5">
        <f>D162</f>
        <v>0</v>
      </c>
      <c r="E161" s="5">
        <f>E162</f>
        <v>0</v>
      </c>
    </row>
    <row r="162" spans="1:5" ht="76.900000000000006" customHeight="1" x14ac:dyDescent="0.3">
      <c r="A162" s="3" t="s">
        <v>476</v>
      </c>
      <c r="B162" s="4" t="s">
        <v>475</v>
      </c>
      <c r="C162" s="5">
        <v>3461.2</v>
      </c>
      <c r="D162" s="5">
        <f>41657.9-41657.9</f>
        <v>0</v>
      </c>
      <c r="E162" s="5">
        <v>0</v>
      </c>
    </row>
    <row r="163" spans="1:5" ht="71.25" customHeight="1" x14ac:dyDescent="0.3">
      <c r="A163" s="3" t="s">
        <v>480</v>
      </c>
      <c r="B163" s="4" t="s">
        <v>478</v>
      </c>
      <c r="C163" s="5">
        <f>C164</f>
        <v>0</v>
      </c>
      <c r="D163" s="5">
        <f>D164</f>
        <v>67620.5</v>
      </c>
      <c r="E163" s="5">
        <f>E164</f>
        <v>245057.7</v>
      </c>
    </row>
    <row r="164" spans="1:5" ht="97.5" customHeight="1" x14ac:dyDescent="0.3">
      <c r="A164" s="3" t="s">
        <v>481</v>
      </c>
      <c r="B164" s="4" t="s">
        <v>479</v>
      </c>
      <c r="C164" s="5">
        <v>0</v>
      </c>
      <c r="D164" s="5">
        <v>67620.5</v>
      </c>
      <c r="E164" s="5">
        <v>245057.7</v>
      </c>
    </row>
    <row r="165" spans="1:5" ht="157.5" customHeight="1" x14ac:dyDescent="0.3">
      <c r="A165" s="3" t="s">
        <v>484</v>
      </c>
      <c r="B165" s="4" t="s">
        <v>482</v>
      </c>
      <c r="C165" s="5">
        <f>C166</f>
        <v>131290.1</v>
      </c>
      <c r="D165" s="5">
        <f>D166</f>
        <v>156272.20000000001</v>
      </c>
      <c r="E165" s="5">
        <f>E166</f>
        <v>0</v>
      </c>
    </row>
    <row r="166" spans="1:5" ht="122.25" customHeight="1" x14ac:dyDescent="0.3">
      <c r="A166" s="3" t="s">
        <v>485</v>
      </c>
      <c r="B166" s="4" t="s">
        <v>483</v>
      </c>
      <c r="C166" s="5">
        <v>131290.1</v>
      </c>
      <c r="D166" s="5">
        <v>156272.20000000001</v>
      </c>
      <c r="E166" s="5">
        <v>0</v>
      </c>
    </row>
    <row r="167" spans="1:5" ht="135" customHeight="1" x14ac:dyDescent="0.3">
      <c r="A167" s="3" t="s">
        <v>488</v>
      </c>
      <c r="B167" s="4" t="s">
        <v>486</v>
      </c>
      <c r="C167" s="5">
        <f>C168</f>
        <v>0</v>
      </c>
      <c r="D167" s="5">
        <f>D168</f>
        <v>1042.5999999999999</v>
      </c>
      <c r="E167" s="5">
        <f>E168</f>
        <v>0</v>
      </c>
    </row>
    <row r="168" spans="1:5" ht="138.75" customHeight="1" x14ac:dyDescent="0.3">
      <c r="A168" s="3" t="s">
        <v>489</v>
      </c>
      <c r="B168" s="4" t="s">
        <v>487</v>
      </c>
      <c r="C168" s="5">
        <v>0</v>
      </c>
      <c r="D168" s="5">
        <v>1042.5999999999999</v>
      </c>
      <c r="E168" s="5">
        <v>0</v>
      </c>
    </row>
    <row r="169" spans="1:5" ht="31.5" customHeight="1" x14ac:dyDescent="0.3">
      <c r="A169" s="3" t="s">
        <v>53</v>
      </c>
      <c r="B169" s="4" t="s">
        <v>97</v>
      </c>
      <c r="C169" s="5">
        <f>C170</f>
        <v>350347.10000000003</v>
      </c>
      <c r="D169" s="5">
        <f>D170</f>
        <v>27241.899999999998</v>
      </c>
      <c r="E169" s="5">
        <f>E170</f>
        <v>18106.900000000001</v>
      </c>
    </row>
    <row r="170" spans="1:5" ht="33.4" customHeight="1" x14ac:dyDescent="0.3">
      <c r="A170" s="3" t="s">
        <v>54</v>
      </c>
      <c r="B170" s="4" t="s">
        <v>98</v>
      </c>
      <c r="C170" s="5">
        <f>199328.9+11478.3+2000+61671.4+10742.4+4687-235.2-11241.1+75618.7-3703.3</f>
        <v>350347.10000000003</v>
      </c>
      <c r="D170" s="5">
        <f>19274.5+3709.6+4257.8</f>
        <v>27241.899999999998</v>
      </c>
      <c r="E170" s="5">
        <v>18106.900000000001</v>
      </c>
    </row>
    <row r="171" spans="1:5" s="19" customFormat="1" ht="49.5" customHeight="1" x14ac:dyDescent="0.3">
      <c r="A171" s="1" t="s">
        <v>57</v>
      </c>
      <c r="B171" s="2" t="s">
        <v>99</v>
      </c>
      <c r="C171" s="12">
        <f>C172+C174+C176+C178+C182+C184+C186+C188+C190+C192+C194+C198+C204+C210+C212+C208+C206+C202+C196+C200+C180</f>
        <v>1402692.7</v>
      </c>
      <c r="D171" s="12">
        <f>D172+D174+D176+D178+D182+D184+D186+D188+D190+D192+D194+D198+D204+D210+D212+D208+D206+D202+D196+D200+D180</f>
        <v>1323102.2</v>
      </c>
      <c r="E171" s="12">
        <f>E172+E174+E176+E178+E182+E184+E186+E188+E190+E192+E194+E198+E204+E210+E212+E208+E206+E202+E196+E200+E180</f>
        <v>1369778.7</v>
      </c>
    </row>
    <row r="172" spans="1:5" ht="104.45" customHeight="1" x14ac:dyDescent="0.3">
      <c r="A172" s="3" t="s">
        <v>422</v>
      </c>
      <c r="B172" s="4" t="s">
        <v>100</v>
      </c>
      <c r="C172" s="5">
        <f>C173</f>
        <v>529.5</v>
      </c>
      <c r="D172" s="5">
        <f>D173</f>
        <v>612.6</v>
      </c>
      <c r="E172" s="5">
        <f>E173</f>
        <v>636.20000000000005</v>
      </c>
    </row>
    <row r="173" spans="1:5" ht="102" customHeight="1" x14ac:dyDescent="0.3">
      <c r="A173" s="3" t="s">
        <v>423</v>
      </c>
      <c r="B173" s="4" t="s">
        <v>101</v>
      </c>
      <c r="C173" s="5">
        <f>589.3-59.8</f>
        <v>529.5</v>
      </c>
      <c r="D173" s="5">
        <v>612.6</v>
      </c>
      <c r="E173" s="5">
        <v>636.20000000000005</v>
      </c>
    </row>
    <row r="174" spans="1:5" ht="83.25" customHeight="1" x14ac:dyDescent="0.3">
      <c r="A174" s="3" t="s">
        <v>424</v>
      </c>
      <c r="B174" s="4" t="s">
        <v>102</v>
      </c>
      <c r="C174" s="5">
        <f>C175</f>
        <v>6791.8</v>
      </c>
      <c r="D174" s="5">
        <f>D175</f>
        <v>8644.1</v>
      </c>
      <c r="E174" s="5">
        <f>E175</f>
        <v>8972.6</v>
      </c>
    </row>
    <row r="175" spans="1:5" ht="80.25" customHeight="1" x14ac:dyDescent="0.3">
      <c r="A175" s="3" t="s">
        <v>425</v>
      </c>
      <c r="B175" s="4" t="s">
        <v>103</v>
      </c>
      <c r="C175" s="5">
        <f>8327.5-1535.7</f>
        <v>6791.8</v>
      </c>
      <c r="D175" s="5">
        <v>8644.1</v>
      </c>
      <c r="E175" s="5">
        <v>8972.6</v>
      </c>
    </row>
    <row r="176" spans="1:5" ht="103.5" customHeight="1" x14ac:dyDescent="0.3">
      <c r="A176" s="3" t="s">
        <v>490</v>
      </c>
      <c r="B176" s="4" t="s">
        <v>104</v>
      </c>
      <c r="C176" s="5">
        <f>C177</f>
        <v>400011.49999999994</v>
      </c>
      <c r="D176" s="5">
        <f>D177</f>
        <v>402972.2</v>
      </c>
      <c r="E176" s="5">
        <f>E177</f>
        <v>415120</v>
      </c>
    </row>
    <row r="177" spans="1:5" ht="100.5" customHeight="1" x14ac:dyDescent="0.3">
      <c r="A177" s="3" t="s">
        <v>491</v>
      </c>
      <c r="B177" s="4" t="s">
        <v>105</v>
      </c>
      <c r="C177" s="5">
        <f>399576.1+17845.1-817.7-6901.2+1096.4+4.1-10791.3</f>
        <v>400011.49999999994</v>
      </c>
      <c r="D177" s="5">
        <v>402972.2</v>
      </c>
      <c r="E177" s="5">
        <v>415120</v>
      </c>
    </row>
    <row r="178" spans="1:5" ht="101.45" hidden="1" customHeight="1" x14ac:dyDescent="0.3">
      <c r="A178" s="3" t="s">
        <v>58</v>
      </c>
      <c r="B178" s="4" t="s">
        <v>106</v>
      </c>
      <c r="C178" s="5">
        <f>C179</f>
        <v>0</v>
      </c>
      <c r="D178" s="5">
        <f>D179</f>
        <v>0</v>
      </c>
      <c r="E178" s="5">
        <f>E179</f>
        <v>0</v>
      </c>
    </row>
    <row r="179" spans="1:5" ht="111.6" hidden="1" customHeight="1" x14ac:dyDescent="0.3">
      <c r="A179" s="3" t="s">
        <v>59</v>
      </c>
      <c r="B179" s="4" t="s">
        <v>107</v>
      </c>
      <c r="C179" s="5"/>
      <c r="D179" s="5"/>
      <c r="E179" s="5"/>
    </row>
    <row r="180" spans="1:5" ht="111.6" customHeight="1" x14ac:dyDescent="0.3">
      <c r="A180" s="3" t="s">
        <v>492</v>
      </c>
      <c r="B180" s="4" t="s">
        <v>358</v>
      </c>
      <c r="C180" s="5">
        <f>C181</f>
        <v>30568.500000000004</v>
      </c>
      <c r="D180" s="5">
        <f>D181</f>
        <v>32554.2</v>
      </c>
      <c r="E180" s="5">
        <f>E181</f>
        <v>11502.3</v>
      </c>
    </row>
    <row r="181" spans="1:5" ht="111.6" customHeight="1" x14ac:dyDescent="0.3">
      <c r="A181" s="3" t="s">
        <v>428</v>
      </c>
      <c r="B181" s="4" t="s">
        <v>359</v>
      </c>
      <c r="C181" s="5">
        <f>51968.9-3638.1-17762.3</f>
        <v>30568.500000000004</v>
      </c>
      <c r="D181" s="5">
        <v>32554.2</v>
      </c>
      <c r="E181" s="5">
        <v>11502.3</v>
      </c>
    </row>
    <row r="182" spans="1:5" ht="99.6" customHeight="1" x14ac:dyDescent="0.3">
      <c r="A182" s="3" t="s">
        <v>493</v>
      </c>
      <c r="B182" s="4" t="s">
        <v>108</v>
      </c>
      <c r="C182" s="5">
        <f>C183</f>
        <v>3.7</v>
      </c>
      <c r="D182" s="5">
        <f>D183</f>
        <v>3.9</v>
      </c>
      <c r="E182" s="5">
        <f>E183</f>
        <v>3.5</v>
      </c>
    </row>
    <row r="183" spans="1:5" ht="139.5" customHeight="1" x14ac:dyDescent="0.3">
      <c r="A183" s="3" t="s">
        <v>494</v>
      </c>
      <c r="B183" s="4" t="s">
        <v>109</v>
      </c>
      <c r="C183" s="5">
        <v>3.7</v>
      </c>
      <c r="D183" s="5">
        <v>3.9</v>
      </c>
      <c r="E183" s="5">
        <v>3.5</v>
      </c>
    </row>
    <row r="184" spans="1:5" ht="94.15" customHeight="1" x14ac:dyDescent="0.3">
      <c r="A184" s="3" t="s">
        <v>519</v>
      </c>
      <c r="B184" s="4" t="s">
        <v>517</v>
      </c>
      <c r="C184" s="5">
        <f>C185</f>
        <v>13942.7</v>
      </c>
      <c r="D184" s="5">
        <f>D185</f>
        <v>0</v>
      </c>
      <c r="E184" s="5">
        <f>E185</f>
        <v>0</v>
      </c>
    </row>
    <row r="185" spans="1:5" ht="110.45" customHeight="1" x14ac:dyDescent="0.3">
      <c r="A185" s="3" t="s">
        <v>520</v>
      </c>
      <c r="B185" s="4" t="s">
        <v>518</v>
      </c>
      <c r="C185" s="5">
        <v>13942.7</v>
      </c>
      <c r="D185" s="5">
        <v>0</v>
      </c>
      <c r="E185" s="5">
        <v>0</v>
      </c>
    </row>
    <row r="186" spans="1:5" ht="105.75" customHeight="1" x14ac:dyDescent="0.3">
      <c r="A186" s="3" t="s">
        <v>495</v>
      </c>
      <c r="B186" s="4" t="s">
        <v>112</v>
      </c>
      <c r="C186" s="5">
        <f>C187</f>
        <v>1470.7</v>
      </c>
      <c r="D186" s="5">
        <f>D187</f>
        <v>1529.5</v>
      </c>
      <c r="E186" s="5">
        <f>E187</f>
        <v>1590.6</v>
      </c>
    </row>
    <row r="187" spans="1:5" ht="126" customHeight="1" x14ac:dyDescent="0.3">
      <c r="A187" s="3" t="s">
        <v>496</v>
      </c>
      <c r="B187" s="4" t="s">
        <v>113</v>
      </c>
      <c r="C187" s="5">
        <v>1470.7</v>
      </c>
      <c r="D187" s="5">
        <v>1529.5</v>
      </c>
      <c r="E187" s="5">
        <v>1590.6</v>
      </c>
    </row>
    <row r="188" spans="1:5" ht="66.75" customHeight="1" x14ac:dyDescent="0.3">
      <c r="A188" s="3" t="s">
        <v>497</v>
      </c>
      <c r="B188" s="4" t="s">
        <v>114</v>
      </c>
      <c r="C188" s="5">
        <f>C189</f>
        <v>31291.1</v>
      </c>
      <c r="D188" s="5">
        <f>D189</f>
        <v>33068.6</v>
      </c>
      <c r="E188" s="5">
        <f>E189</f>
        <v>33068</v>
      </c>
    </row>
    <row r="189" spans="1:5" ht="93" customHeight="1" x14ac:dyDescent="0.3">
      <c r="A189" s="3" t="s">
        <v>498</v>
      </c>
      <c r="B189" s="4" t="s">
        <v>115</v>
      </c>
      <c r="C189" s="5">
        <f>32934.1-1643</f>
        <v>31291.1</v>
      </c>
      <c r="D189" s="5">
        <v>33068.6</v>
      </c>
      <c r="E189" s="5">
        <v>33068</v>
      </c>
    </row>
    <row r="190" spans="1:5" ht="71.25" hidden="1" customHeight="1" x14ac:dyDescent="0.3">
      <c r="A190" s="3" t="s">
        <v>65</v>
      </c>
      <c r="B190" s="4" t="s">
        <v>116</v>
      </c>
      <c r="C190" s="5">
        <f>C191</f>
        <v>0</v>
      </c>
      <c r="D190" s="5">
        <f>D191</f>
        <v>0</v>
      </c>
      <c r="E190" s="5">
        <f>E191</f>
        <v>0</v>
      </c>
    </row>
    <row r="191" spans="1:5" ht="87" hidden="1" customHeight="1" x14ac:dyDescent="0.3">
      <c r="A191" s="3" t="s">
        <v>66</v>
      </c>
      <c r="B191" s="4" t="s">
        <v>117</v>
      </c>
      <c r="C191" s="5"/>
      <c r="D191" s="5"/>
      <c r="E191" s="5"/>
    </row>
    <row r="192" spans="1:5" ht="180.75" hidden="1" customHeight="1" x14ac:dyDescent="0.3">
      <c r="A192" s="3" t="s">
        <v>344</v>
      </c>
      <c r="B192" s="4" t="s">
        <v>118</v>
      </c>
      <c r="C192" s="5">
        <f>C193</f>
        <v>0</v>
      </c>
      <c r="D192" s="5">
        <f>D193</f>
        <v>0</v>
      </c>
      <c r="E192" s="5">
        <f>E193</f>
        <v>0</v>
      </c>
    </row>
    <row r="193" spans="1:9" ht="174.75" hidden="1" customHeight="1" x14ac:dyDescent="0.3">
      <c r="A193" s="3" t="s">
        <v>343</v>
      </c>
      <c r="B193" s="4" t="s">
        <v>119</v>
      </c>
      <c r="C193" s="5"/>
      <c r="D193" s="5"/>
      <c r="E193" s="5"/>
    </row>
    <row r="194" spans="1:9" ht="171" hidden="1" customHeight="1" x14ac:dyDescent="0.3">
      <c r="A194" s="3" t="s">
        <v>347</v>
      </c>
      <c r="B194" s="4" t="s">
        <v>120</v>
      </c>
      <c r="C194" s="5">
        <f>C195</f>
        <v>0</v>
      </c>
      <c r="D194" s="5">
        <f>D195</f>
        <v>0</v>
      </c>
      <c r="E194" s="5">
        <f>E195</f>
        <v>0</v>
      </c>
    </row>
    <row r="195" spans="1:9" ht="178.5" hidden="1" customHeight="1" x14ac:dyDescent="0.3">
      <c r="A195" s="3" t="s">
        <v>346</v>
      </c>
      <c r="B195" s="4" t="s">
        <v>121</v>
      </c>
      <c r="C195" s="5"/>
      <c r="D195" s="5"/>
      <c r="E195" s="5"/>
    </row>
    <row r="196" spans="1:9" ht="98.25" customHeight="1" x14ac:dyDescent="0.3">
      <c r="A196" s="3" t="s">
        <v>499</v>
      </c>
      <c r="B196" s="4" t="s">
        <v>252</v>
      </c>
      <c r="C196" s="5">
        <f>C197</f>
        <v>101922.59999999999</v>
      </c>
      <c r="D196" s="5">
        <f>D197</f>
        <v>0</v>
      </c>
      <c r="E196" s="5">
        <f>E197</f>
        <v>0</v>
      </c>
    </row>
    <row r="197" spans="1:9" ht="79.900000000000006" customHeight="1" x14ac:dyDescent="0.3">
      <c r="A197" s="3" t="s">
        <v>432</v>
      </c>
      <c r="B197" s="4" t="s">
        <v>250</v>
      </c>
      <c r="C197" s="5">
        <f>97405.4+3528+1928.3-939.1</f>
        <v>101922.59999999999</v>
      </c>
      <c r="D197" s="5">
        <v>0</v>
      </c>
      <c r="E197" s="5">
        <v>0</v>
      </c>
    </row>
    <row r="198" spans="1:9" ht="213.75" hidden="1" customHeight="1" x14ac:dyDescent="0.3">
      <c r="A198" s="3" t="s">
        <v>348</v>
      </c>
      <c r="B198" s="4" t="s">
        <v>122</v>
      </c>
      <c r="C198" s="5">
        <f>C199</f>
        <v>0</v>
      </c>
      <c r="D198" s="5">
        <f>D199</f>
        <v>0</v>
      </c>
      <c r="E198" s="5">
        <f>E199</f>
        <v>0</v>
      </c>
    </row>
    <row r="199" spans="1:9" ht="216" hidden="1" customHeight="1" x14ac:dyDescent="0.3">
      <c r="A199" s="3" t="s">
        <v>345</v>
      </c>
      <c r="B199" s="4" t="s">
        <v>123</v>
      </c>
      <c r="C199" s="5"/>
      <c r="D199" s="5"/>
      <c r="E199" s="5"/>
    </row>
    <row r="200" spans="1:9" ht="42" hidden="1" customHeight="1" x14ac:dyDescent="0.3">
      <c r="A200" s="3" t="s">
        <v>289</v>
      </c>
      <c r="B200" s="4" t="s">
        <v>288</v>
      </c>
      <c r="C200" s="5">
        <f>C201</f>
        <v>0</v>
      </c>
      <c r="D200" s="5">
        <f>D201</f>
        <v>0</v>
      </c>
      <c r="E200" s="5">
        <f>E201</f>
        <v>0</v>
      </c>
    </row>
    <row r="201" spans="1:9" ht="61.5" hidden="1" customHeight="1" x14ac:dyDescent="0.3">
      <c r="A201" s="3" t="s">
        <v>286</v>
      </c>
      <c r="B201" s="4" t="s">
        <v>287</v>
      </c>
      <c r="C201" s="5"/>
      <c r="D201" s="5"/>
      <c r="E201" s="5"/>
    </row>
    <row r="202" spans="1:9" ht="87" customHeight="1" x14ac:dyDescent="0.3">
      <c r="A202" s="3" t="s">
        <v>500</v>
      </c>
      <c r="B202" s="4" t="s">
        <v>230</v>
      </c>
      <c r="C202" s="5">
        <f>C203</f>
        <v>2740.5</v>
      </c>
      <c r="D202" s="5">
        <f>D203</f>
        <v>2306.1</v>
      </c>
      <c r="E202" s="5">
        <f>E203</f>
        <v>2251.9</v>
      </c>
    </row>
    <row r="203" spans="1:9" ht="99.75" customHeight="1" x14ac:dyDescent="0.3">
      <c r="A203" s="3" t="s">
        <v>433</v>
      </c>
      <c r="B203" s="4" t="s">
        <v>229</v>
      </c>
      <c r="C203" s="5">
        <f>2306.1+434.4</f>
        <v>2740.5</v>
      </c>
      <c r="D203" s="5">
        <v>2306.1</v>
      </c>
      <c r="E203" s="5">
        <v>2251.9</v>
      </c>
    </row>
    <row r="204" spans="1:9" ht="79.900000000000006" hidden="1" customHeight="1" x14ac:dyDescent="0.3">
      <c r="A204" s="3" t="s">
        <v>67</v>
      </c>
      <c r="B204" s="4" t="s">
        <v>124</v>
      </c>
      <c r="C204" s="5">
        <f>C205</f>
        <v>0</v>
      </c>
      <c r="D204" s="5">
        <f>D205</f>
        <v>0</v>
      </c>
      <c r="E204" s="5">
        <f>E205</f>
        <v>0</v>
      </c>
    </row>
    <row r="205" spans="1:9" ht="79.900000000000006" hidden="1" customHeight="1" x14ac:dyDescent="0.3">
      <c r="A205" s="3" t="s">
        <v>68</v>
      </c>
      <c r="B205" s="4" t="s">
        <v>125</v>
      </c>
      <c r="C205" s="5">
        <f>3019.8-3019.8</f>
        <v>0</v>
      </c>
      <c r="D205" s="5">
        <f>3001.5-3001.5</f>
        <v>0</v>
      </c>
      <c r="E205" s="5">
        <f>3016.1-3016.1</f>
        <v>0</v>
      </c>
      <c r="G205" s="24"/>
      <c r="H205" s="24"/>
      <c r="I205" s="24"/>
    </row>
    <row r="206" spans="1:9" ht="79.900000000000006" hidden="1" customHeight="1" x14ac:dyDescent="0.3">
      <c r="A206" s="3" t="s">
        <v>149</v>
      </c>
      <c r="B206" s="4" t="s">
        <v>148</v>
      </c>
      <c r="C206" s="5">
        <f>C207</f>
        <v>0</v>
      </c>
      <c r="D206" s="5">
        <f>D207</f>
        <v>0</v>
      </c>
      <c r="E206" s="5">
        <f>E207</f>
        <v>0</v>
      </c>
    </row>
    <row r="207" spans="1:9" ht="5.25" hidden="1" customHeight="1" x14ac:dyDescent="0.3">
      <c r="A207" s="3" t="s">
        <v>151</v>
      </c>
      <c r="B207" s="4" t="s">
        <v>150</v>
      </c>
      <c r="C207" s="5"/>
      <c r="D207" s="5"/>
      <c r="E207" s="5"/>
    </row>
    <row r="208" spans="1:9" ht="70.5" hidden="1" customHeight="1" x14ac:dyDescent="0.3">
      <c r="A208" s="3" t="s">
        <v>434</v>
      </c>
      <c r="B208" s="4" t="s">
        <v>137</v>
      </c>
      <c r="C208" s="5">
        <f>C209</f>
        <v>0</v>
      </c>
      <c r="D208" s="5">
        <f>D209</f>
        <v>0</v>
      </c>
      <c r="E208" s="5">
        <f>E209</f>
        <v>0</v>
      </c>
    </row>
    <row r="209" spans="1:5" ht="72" hidden="1" customHeight="1" x14ac:dyDescent="0.3">
      <c r="A209" s="3" t="s">
        <v>435</v>
      </c>
      <c r="B209" s="4" t="s">
        <v>138</v>
      </c>
      <c r="C209" s="5"/>
      <c r="D209" s="5"/>
      <c r="E209" s="5"/>
    </row>
    <row r="210" spans="1:5" ht="56.25" x14ac:dyDescent="0.3">
      <c r="A210" s="3" t="s">
        <v>437</v>
      </c>
      <c r="B210" s="4" t="s">
        <v>126</v>
      </c>
      <c r="C210" s="5">
        <f>C211</f>
        <v>3141.9</v>
      </c>
      <c r="D210" s="5">
        <f>D211</f>
        <v>2526.9</v>
      </c>
      <c r="E210" s="5">
        <f>E211</f>
        <v>2634.2</v>
      </c>
    </row>
    <row r="211" spans="1:5" ht="97.5" customHeight="1" x14ac:dyDescent="0.3">
      <c r="A211" s="3" t="s">
        <v>501</v>
      </c>
      <c r="B211" s="4" t="s">
        <v>127</v>
      </c>
      <c r="C211" s="5">
        <v>3141.9</v>
      </c>
      <c r="D211" s="5">
        <v>2526.9</v>
      </c>
      <c r="E211" s="5">
        <v>2634.2</v>
      </c>
    </row>
    <row r="212" spans="1:5" ht="35.25" customHeight="1" x14ac:dyDescent="0.3">
      <c r="A212" s="3" t="s">
        <v>69</v>
      </c>
      <c r="B212" s="4" t="s">
        <v>128</v>
      </c>
      <c r="C212" s="5">
        <f>C213</f>
        <v>810278.2</v>
      </c>
      <c r="D212" s="5">
        <f>D213</f>
        <v>838884.1</v>
      </c>
      <c r="E212" s="5">
        <f>E213</f>
        <v>893999.4</v>
      </c>
    </row>
    <row r="213" spans="1:5" ht="39" customHeight="1" x14ac:dyDescent="0.3">
      <c r="A213" s="3" t="s">
        <v>70</v>
      </c>
      <c r="B213" s="4" t="s">
        <v>129</v>
      </c>
      <c r="C213" s="5">
        <f>797648.7+14691-2061.5</f>
        <v>810278.2</v>
      </c>
      <c r="D213" s="5">
        <v>838884.1</v>
      </c>
      <c r="E213" s="5">
        <v>893999.4</v>
      </c>
    </row>
    <row r="214" spans="1:5" s="19" customFormat="1" ht="35.25" customHeight="1" x14ac:dyDescent="0.3">
      <c r="A214" s="1" t="s">
        <v>71</v>
      </c>
      <c r="B214" s="2" t="s">
        <v>130</v>
      </c>
      <c r="C214" s="12">
        <f>C215+C225+C221+C219+C223+C217</f>
        <v>65451.899999999994</v>
      </c>
      <c r="D214" s="12">
        <f>D215+D225+D221+D219+D223+D217</f>
        <v>66772.899999999994</v>
      </c>
      <c r="E214" s="12">
        <f>E215+E225+E221+E219+E223+E217</f>
        <v>60590.399999999994</v>
      </c>
    </row>
    <row r="215" spans="1:5" ht="106.5" customHeight="1" x14ac:dyDescent="0.3">
      <c r="A215" s="3" t="s">
        <v>502</v>
      </c>
      <c r="B215" s="4" t="s">
        <v>131</v>
      </c>
      <c r="C215" s="5">
        <f>C216</f>
        <v>6969.8</v>
      </c>
      <c r="D215" s="5">
        <f>D216</f>
        <v>14243.3</v>
      </c>
      <c r="E215" s="5">
        <f>E216</f>
        <v>7472.2</v>
      </c>
    </row>
    <row r="216" spans="1:5" ht="122.25" customHeight="1" x14ac:dyDescent="0.3">
      <c r="A216" s="3" t="s">
        <v>438</v>
      </c>
      <c r="B216" s="4" t="s">
        <v>132</v>
      </c>
      <c r="C216" s="5">
        <v>6969.8</v>
      </c>
      <c r="D216" s="5">
        <f>7118.2+7125.1</f>
        <v>14243.3</v>
      </c>
      <c r="E216" s="5">
        <v>7472.2</v>
      </c>
    </row>
    <row r="217" spans="1:5" ht="105.75" customHeight="1" x14ac:dyDescent="0.3">
      <c r="A217" s="3" t="s">
        <v>505</v>
      </c>
      <c r="B217" s="4" t="s">
        <v>503</v>
      </c>
      <c r="C217" s="5">
        <f>C218</f>
        <v>6300.2</v>
      </c>
      <c r="D217" s="5">
        <f>D218</f>
        <v>0</v>
      </c>
      <c r="E217" s="5">
        <f>E218</f>
        <v>0</v>
      </c>
    </row>
    <row r="218" spans="1:5" ht="105" customHeight="1" x14ac:dyDescent="0.3">
      <c r="A218" s="3" t="s">
        <v>506</v>
      </c>
      <c r="B218" s="4" t="s">
        <v>504</v>
      </c>
      <c r="C218" s="5">
        <v>6300.2</v>
      </c>
      <c r="D218" s="5">
        <v>0</v>
      </c>
      <c r="E218" s="5">
        <v>0</v>
      </c>
    </row>
    <row r="219" spans="1:5" ht="137.25" customHeight="1" x14ac:dyDescent="0.3">
      <c r="A219" s="3" t="s">
        <v>439</v>
      </c>
      <c r="B219" s="4" t="s">
        <v>240</v>
      </c>
      <c r="C219" s="5">
        <f>C220</f>
        <v>32888.5</v>
      </c>
      <c r="D219" s="5">
        <f>D220</f>
        <v>32576</v>
      </c>
      <c r="E219" s="5">
        <f>E220</f>
        <v>32576</v>
      </c>
    </row>
    <row r="220" spans="1:5" ht="189.75" customHeight="1" x14ac:dyDescent="0.3">
      <c r="A220" s="3" t="s">
        <v>507</v>
      </c>
      <c r="B220" s="4" t="s">
        <v>241</v>
      </c>
      <c r="C220" s="5">
        <v>32888.5</v>
      </c>
      <c r="D220" s="5">
        <v>32576</v>
      </c>
      <c r="E220" s="5">
        <v>32576</v>
      </c>
    </row>
    <row r="221" spans="1:5" ht="83.25" hidden="1" customHeight="1" x14ac:dyDescent="0.3">
      <c r="A221" s="3" t="s">
        <v>177</v>
      </c>
      <c r="B221" s="4" t="s">
        <v>176</v>
      </c>
      <c r="C221" s="5">
        <f>C222</f>
        <v>0</v>
      </c>
      <c r="D221" s="5">
        <f>D222</f>
        <v>0</v>
      </c>
      <c r="E221" s="5">
        <f>E222</f>
        <v>0</v>
      </c>
    </row>
    <row r="222" spans="1:5" ht="102.6" hidden="1" customHeight="1" x14ac:dyDescent="0.3">
      <c r="A222" s="3" t="s">
        <v>175</v>
      </c>
      <c r="B222" s="4" t="s">
        <v>174</v>
      </c>
      <c r="C222" s="5"/>
      <c r="D222" s="5"/>
      <c r="E222" s="5"/>
    </row>
    <row r="223" spans="1:5" ht="102.6" hidden="1" customHeight="1" x14ac:dyDescent="0.3">
      <c r="A223" s="3" t="s">
        <v>248</v>
      </c>
      <c r="B223" s="4" t="s">
        <v>249</v>
      </c>
      <c r="C223" s="5">
        <f>C224</f>
        <v>0</v>
      </c>
      <c r="D223" s="5">
        <f>D224</f>
        <v>0</v>
      </c>
      <c r="E223" s="5">
        <f>E224</f>
        <v>0</v>
      </c>
    </row>
    <row r="224" spans="1:5" ht="102.6" hidden="1" customHeight="1" x14ac:dyDescent="0.3">
      <c r="A224" s="3" t="s">
        <v>247</v>
      </c>
      <c r="B224" s="4" t="s">
        <v>246</v>
      </c>
      <c r="C224" s="5"/>
      <c r="D224" s="5"/>
      <c r="E224" s="5"/>
    </row>
    <row r="225" spans="1:5" ht="57" customHeight="1" x14ac:dyDescent="0.3">
      <c r="A225" s="3" t="s">
        <v>508</v>
      </c>
      <c r="B225" s="4" t="s">
        <v>133</v>
      </c>
      <c r="C225" s="5">
        <f>C226</f>
        <v>19293.399999999998</v>
      </c>
      <c r="D225" s="5">
        <f>D226</f>
        <v>19953.599999999999</v>
      </c>
      <c r="E225" s="5">
        <f>E226</f>
        <v>20542.199999999997</v>
      </c>
    </row>
    <row r="226" spans="1:5" ht="62.25" customHeight="1" x14ac:dyDescent="0.3">
      <c r="A226" s="3" t="s">
        <v>509</v>
      </c>
      <c r="B226" s="4" t="s">
        <v>134</v>
      </c>
      <c r="C226" s="5">
        <f>19953.6+254.5+1294.6-2209.3</f>
        <v>19293.399999999998</v>
      </c>
      <c r="D226" s="5">
        <v>19953.599999999999</v>
      </c>
      <c r="E226" s="5">
        <f>19953.6+588.6</f>
        <v>20542.199999999997</v>
      </c>
    </row>
    <row r="227" spans="1:5" ht="35.25" customHeight="1" x14ac:dyDescent="0.3">
      <c r="A227" s="3" t="s">
        <v>228</v>
      </c>
      <c r="B227" s="4" t="s">
        <v>227</v>
      </c>
      <c r="C227" s="5">
        <f t="shared" ref="C227:E228" si="3">C228</f>
        <v>4274</v>
      </c>
      <c r="D227" s="5">
        <f t="shared" si="3"/>
        <v>0</v>
      </c>
      <c r="E227" s="5">
        <f t="shared" si="3"/>
        <v>0</v>
      </c>
    </row>
    <row r="228" spans="1:5" ht="56.25" customHeight="1" x14ac:dyDescent="0.3">
      <c r="A228" s="3" t="s">
        <v>521</v>
      </c>
      <c r="B228" s="4" t="s">
        <v>223</v>
      </c>
      <c r="C228" s="5">
        <f t="shared" si="3"/>
        <v>4274</v>
      </c>
      <c r="D228" s="5">
        <f t="shared" si="3"/>
        <v>0</v>
      </c>
      <c r="E228" s="5">
        <f t="shared" si="3"/>
        <v>0</v>
      </c>
    </row>
    <row r="229" spans="1:5" ht="137.25" customHeight="1" x14ac:dyDescent="0.3">
      <c r="A229" s="3" t="s">
        <v>522</v>
      </c>
      <c r="B229" s="4" t="s">
        <v>226</v>
      </c>
      <c r="C229" s="5">
        <v>4274</v>
      </c>
      <c r="D229" s="5">
        <v>0</v>
      </c>
      <c r="E229" s="5">
        <v>0</v>
      </c>
    </row>
    <row r="230" spans="1:5" s="27" customFormat="1" ht="34.9" customHeight="1" x14ac:dyDescent="0.35">
      <c r="A230" s="25" t="s">
        <v>75</v>
      </c>
      <c r="B230" s="26"/>
      <c r="C230" s="15">
        <f>C13+C119</f>
        <v>3157692.5</v>
      </c>
      <c r="D230" s="15">
        <f>D13+D119</f>
        <v>2573427.1999999997</v>
      </c>
      <c r="E230" s="15">
        <f>E13+E119</f>
        <v>2646271.2000000002</v>
      </c>
    </row>
    <row r="231" spans="1:5" ht="18" customHeight="1" x14ac:dyDescent="0.3">
      <c r="C231" s="28"/>
      <c r="D231" s="28"/>
    </row>
    <row r="232" spans="1:5" ht="18" customHeight="1" x14ac:dyDescent="0.3">
      <c r="A232" s="29"/>
      <c r="B232" s="30"/>
      <c r="C232" s="31"/>
      <c r="D232" s="31"/>
      <c r="E232" s="31"/>
    </row>
    <row r="233" spans="1:5" ht="19.149999999999999" customHeight="1" x14ac:dyDescent="0.3">
      <c r="A233" s="29" t="s">
        <v>523</v>
      </c>
      <c r="B233" s="30"/>
      <c r="C233" s="30"/>
      <c r="E233" s="30" t="s">
        <v>524</v>
      </c>
    </row>
    <row r="234" spans="1:5" s="35" customFormat="1" ht="18" customHeight="1" x14ac:dyDescent="0.3">
      <c r="C234" s="38">
        <v>3049728</v>
      </c>
      <c r="D234" s="38">
        <v>2566302.1</v>
      </c>
      <c r="E234" s="39">
        <v>2645682.6</v>
      </c>
    </row>
    <row r="235" spans="1:5" s="35" customFormat="1" ht="18" customHeight="1" x14ac:dyDescent="0.3">
      <c r="C235" s="38">
        <f>C234-C230</f>
        <v>-107964.5</v>
      </c>
      <c r="D235" s="38">
        <f t="shared" ref="D235:E235" si="4">D234-D230</f>
        <v>-7125.0999999996275</v>
      </c>
      <c r="E235" s="38">
        <f t="shared" si="4"/>
        <v>-588.60000000009313</v>
      </c>
    </row>
    <row r="236" spans="1:5" s="35" customFormat="1" ht="18" hidden="1" customHeight="1" x14ac:dyDescent="0.3">
      <c r="C236" s="43">
        <v>2599126.5</v>
      </c>
      <c r="D236" s="43">
        <v>2609400.2999999998</v>
      </c>
      <c r="E236" s="43">
        <v>2367733</v>
      </c>
    </row>
    <row r="237" spans="1:5" s="35" customFormat="1" ht="18" hidden="1" customHeight="1" x14ac:dyDescent="0.3">
      <c r="C237" s="43">
        <f>C230-C236</f>
        <v>558566</v>
      </c>
      <c r="D237" s="43">
        <f>D230-D236</f>
        <v>-35973.100000000093</v>
      </c>
      <c r="E237" s="43">
        <f>E230-E236</f>
        <v>278538.20000000019</v>
      </c>
    </row>
    <row r="238" spans="1:5" s="35" customFormat="1" ht="18" hidden="1" customHeight="1" x14ac:dyDescent="0.3">
      <c r="C238" s="36">
        <f>C237-C19-C39</f>
        <v>465473.3</v>
      </c>
      <c r="D238" s="36">
        <f>D237-D19-D39</f>
        <v>-123590.40000000008</v>
      </c>
      <c r="E238" s="36">
        <f>E237-E19-E39</f>
        <v>187525.30000000019</v>
      </c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42"/>
      <c r="D240" s="42"/>
      <c r="E240" s="42"/>
    </row>
    <row r="241" spans="3:5" s="35" customFormat="1" ht="18" hidden="1" customHeight="1" x14ac:dyDescent="0.3">
      <c r="C241" s="34"/>
      <c r="D241" s="34"/>
    </row>
    <row r="242" spans="3:5" s="40" customFormat="1" ht="18" hidden="1" customHeight="1" x14ac:dyDescent="0.3">
      <c r="C242" s="41"/>
      <c r="D242" s="41"/>
    </row>
    <row r="243" spans="3:5" ht="18" hidden="1" customHeight="1" x14ac:dyDescent="0.3">
      <c r="C243" s="44">
        <f>C19+C39</f>
        <v>93092.7</v>
      </c>
      <c r="D243" s="44">
        <f>D19+D39</f>
        <v>87617.299999999988</v>
      </c>
      <c r="E243" s="44">
        <f>E19+E39</f>
        <v>91012.9</v>
      </c>
    </row>
    <row r="244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tabSelected="1" view="pageBreakPreview" zoomScale="60" zoomScaleNormal="90" workbookViewId="0">
      <selection sqref="A1:XFD1048576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4.140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50"/>
      <c r="E1" s="32" t="s">
        <v>144</v>
      </c>
    </row>
    <row r="2" spans="1:5" ht="18" customHeight="1" x14ac:dyDescent="0.3">
      <c r="B2" s="51" t="s">
        <v>76</v>
      </c>
      <c r="C2" s="51"/>
      <c r="D2" s="51"/>
      <c r="E2" s="51"/>
    </row>
    <row r="3" spans="1:5" ht="18" customHeight="1" x14ac:dyDescent="0.3">
      <c r="B3" s="51" t="s">
        <v>77</v>
      </c>
      <c r="C3" s="51"/>
      <c r="D3" s="51"/>
      <c r="E3" s="51"/>
    </row>
    <row r="4" spans="1:5" ht="18" customHeight="1" x14ac:dyDescent="0.3">
      <c r="B4" s="51" t="s">
        <v>366</v>
      </c>
      <c r="C4" s="51"/>
      <c r="D4" s="51"/>
      <c r="E4" s="51"/>
    </row>
    <row r="5" spans="1:5" ht="18" customHeight="1" x14ac:dyDescent="0.3">
      <c r="B5" s="8"/>
      <c r="C5" s="9"/>
      <c r="D5" s="50"/>
      <c r="E5" s="33" t="s">
        <v>512</v>
      </c>
    </row>
    <row r="7" spans="1:5" ht="34.9" customHeight="1" x14ac:dyDescent="0.3">
      <c r="A7" s="52" t="s">
        <v>367</v>
      </c>
      <c r="B7" s="52"/>
      <c r="C7" s="52"/>
      <c r="D7" s="52"/>
      <c r="E7" s="52"/>
    </row>
    <row r="9" spans="1:5" ht="38.450000000000003" customHeight="1" x14ac:dyDescent="0.3">
      <c r="A9" s="53" t="s">
        <v>3</v>
      </c>
      <c r="B9" s="53" t="s">
        <v>0</v>
      </c>
      <c r="C9" s="53" t="s">
        <v>264</v>
      </c>
      <c r="D9" s="56" t="s">
        <v>336</v>
      </c>
      <c r="E9" s="56" t="s">
        <v>368</v>
      </c>
    </row>
    <row r="10" spans="1:5" ht="21" customHeight="1" x14ac:dyDescent="0.3">
      <c r="A10" s="54"/>
      <c r="B10" s="54"/>
      <c r="C10" s="54"/>
      <c r="D10" s="57"/>
      <c r="E10" s="57"/>
    </row>
    <row r="11" spans="1:5" ht="22.15" customHeight="1" x14ac:dyDescent="0.3">
      <c r="A11" s="55"/>
      <c r="B11" s="55"/>
      <c r="C11" s="55"/>
      <c r="D11" s="58"/>
      <c r="E11" s="58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C15+C19+C29+C55+C43+C64+C87+C116+C70+C39</f>
        <v>724288.5</v>
      </c>
      <c r="D13" s="12">
        <f>D15+D19+D29+D55+D43+D64+D87+D116+D70+D39</f>
        <v>627414.5</v>
      </c>
      <c r="E13" s="12">
        <f>E15+E19+E29+E55+E43+E64+E87+E116+E70+E39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646043.5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486550.60000000003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486550.60000000003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383603.2+15478.2+46485.9+40983.3</f>
        <v>486550.60000000003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50700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50700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f>2975+8200</f>
        <v>11175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C55+C64+C87+C116+C70</f>
        <v>78245</v>
      </c>
      <c r="D54" s="14">
        <f>D55+D64+D87+D116+D70</f>
        <v>40980.300000000003</v>
      </c>
      <c r="E54" s="14">
        <f>E55+E64+E87+E116+E70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53214.100000000006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53214.100000000006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47357.200000000004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28491.3-1407.8+5351.8+6716.7+1797.4+5000</f>
        <v>45949.4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5700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f>4946.3+753.7</f>
        <v>5700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f>52.1</f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19050.900000000001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customHeight="1" x14ac:dyDescent="0.3">
      <c r="A77" s="3" t="s">
        <v>154</v>
      </c>
      <c r="B77" s="4" t="s">
        <v>155</v>
      </c>
      <c r="C77" s="5">
        <f>C78+C81</f>
        <v>13639.7</v>
      </c>
      <c r="D77" s="5">
        <f>D78+D81</f>
        <v>0</v>
      </c>
      <c r="E77" s="5">
        <f>E78+E81</f>
        <v>0</v>
      </c>
    </row>
    <row r="78" spans="1:5" ht="71.25" customHeight="1" x14ac:dyDescent="0.3">
      <c r="A78" s="3" t="s">
        <v>156</v>
      </c>
      <c r="B78" s="4" t="s">
        <v>157</v>
      </c>
      <c r="C78" s="5">
        <f>C79+C80</f>
        <v>13639.7</v>
      </c>
      <c r="D78" s="5">
        <f>D79+D80</f>
        <v>0</v>
      </c>
      <c r="E78" s="5">
        <f>E79+E80</f>
        <v>0</v>
      </c>
    </row>
    <row r="79" spans="1:5" ht="71.25" customHeight="1" x14ac:dyDescent="0.3">
      <c r="A79" s="3" t="s">
        <v>158</v>
      </c>
      <c r="B79" s="4" t="s">
        <v>159</v>
      </c>
      <c r="C79" s="5">
        <f>5552.3+3181.8+4450.6</f>
        <v>13184.7</v>
      </c>
      <c r="D79" s="5">
        <v>0</v>
      </c>
      <c r="E79" s="5">
        <v>0</v>
      </c>
    </row>
    <row r="80" spans="1:5" ht="78" customHeight="1" x14ac:dyDescent="0.3">
      <c r="A80" s="3" t="s">
        <v>183</v>
      </c>
      <c r="B80" s="4" t="s">
        <v>182</v>
      </c>
      <c r="C80" s="5">
        <f>70.7+1.8+382.5</f>
        <v>455</v>
      </c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customHeight="1" x14ac:dyDescent="0.3">
      <c r="A83" s="3" t="s">
        <v>188</v>
      </c>
      <c r="B83" s="4" t="s">
        <v>189</v>
      </c>
      <c r="C83" s="5">
        <f t="shared" ref="C83:E84" si="0">C84</f>
        <v>3741.2</v>
      </c>
      <c r="D83" s="5">
        <f t="shared" si="0"/>
        <v>0</v>
      </c>
      <c r="E83" s="5">
        <f t="shared" si="0"/>
        <v>0</v>
      </c>
    </row>
    <row r="84" spans="1:5" ht="95.25" customHeight="1" x14ac:dyDescent="0.3">
      <c r="A84" s="3" t="s">
        <v>187</v>
      </c>
      <c r="B84" s="4" t="s">
        <v>186</v>
      </c>
      <c r="C84" s="5">
        <f>C85+C86</f>
        <v>3741.2</v>
      </c>
      <c r="D84" s="5">
        <f t="shared" si="0"/>
        <v>0</v>
      </c>
      <c r="E84" s="5">
        <f t="shared" si="0"/>
        <v>0</v>
      </c>
    </row>
    <row r="85" spans="1:5" ht="144" customHeight="1" x14ac:dyDescent="0.3">
      <c r="A85" s="3" t="s">
        <v>185</v>
      </c>
      <c r="B85" s="4" t="s">
        <v>184</v>
      </c>
      <c r="C85" s="5">
        <f>714.1+368+2361.1</f>
        <v>3443.2</v>
      </c>
      <c r="D85" s="5">
        <v>0</v>
      </c>
      <c r="E85" s="5">
        <v>0</v>
      </c>
    </row>
    <row r="86" spans="1:5" ht="144" customHeight="1" x14ac:dyDescent="0.3">
      <c r="A86" s="3" t="s">
        <v>514</v>
      </c>
      <c r="B86" s="4" t="s">
        <v>515</v>
      </c>
      <c r="C86" s="5">
        <f>206+50+42</f>
        <v>298</v>
      </c>
      <c r="D86" s="5">
        <v>0</v>
      </c>
      <c r="E86" s="5">
        <v>0</v>
      </c>
    </row>
    <row r="87" spans="1:5" s="19" customFormat="1" ht="33.4" customHeight="1" x14ac:dyDescent="0.3">
      <c r="A87" s="1" t="s">
        <v>47</v>
      </c>
      <c r="B87" s="2" t="s">
        <v>46</v>
      </c>
      <c r="C87" s="12">
        <f>C91+C108+C110+C114</f>
        <v>770</v>
      </c>
      <c r="D87" s="12">
        <f>D91+D108+D110+D114</f>
        <v>800.8</v>
      </c>
      <c r="E87" s="12">
        <f>E91+E108+E110+E114</f>
        <v>832.8</v>
      </c>
    </row>
    <row r="88" spans="1:5" s="19" customFormat="1" ht="165.75" hidden="1" customHeight="1" x14ac:dyDescent="0.3">
      <c r="A88" s="3" t="s">
        <v>218</v>
      </c>
      <c r="B88" s="4" t="s">
        <v>219</v>
      </c>
      <c r="C88" s="5">
        <f t="shared" ref="C88:E89" si="1">C89</f>
        <v>0</v>
      </c>
      <c r="D88" s="5">
        <f t="shared" si="1"/>
        <v>0</v>
      </c>
      <c r="E88" s="5">
        <f t="shared" si="1"/>
        <v>0</v>
      </c>
    </row>
    <row r="89" spans="1:5" ht="122.25" hidden="1" customHeight="1" x14ac:dyDescent="0.3">
      <c r="A89" s="3" t="s">
        <v>204</v>
      </c>
      <c r="B89" s="4" t="s">
        <v>202</v>
      </c>
      <c r="C89" s="5">
        <f t="shared" si="1"/>
        <v>0</v>
      </c>
      <c r="D89" s="5">
        <f t="shared" si="1"/>
        <v>0</v>
      </c>
      <c r="E89" s="5">
        <f t="shared" si="1"/>
        <v>0</v>
      </c>
    </row>
    <row r="90" spans="1:5" ht="119.25" hidden="1" customHeight="1" x14ac:dyDescent="0.3">
      <c r="A90" s="3" t="s">
        <v>205</v>
      </c>
      <c r="B90" s="4" t="s">
        <v>203</v>
      </c>
      <c r="C90" s="5"/>
      <c r="D90" s="5"/>
      <c r="E90" s="5"/>
    </row>
    <row r="91" spans="1:5" ht="158.25" customHeight="1" x14ac:dyDescent="0.3">
      <c r="A91" s="3" t="s">
        <v>411</v>
      </c>
      <c r="B91" s="4" t="s">
        <v>202</v>
      </c>
      <c r="C91" s="5">
        <f>C92</f>
        <v>770</v>
      </c>
      <c r="D91" s="5">
        <f>D92</f>
        <v>800.8</v>
      </c>
      <c r="E91" s="5">
        <f>E92</f>
        <v>832.8</v>
      </c>
    </row>
    <row r="92" spans="1:5" ht="134.25" customHeight="1" x14ac:dyDescent="0.3">
      <c r="A92" s="3" t="s">
        <v>410</v>
      </c>
      <c r="B92" s="4" t="s">
        <v>203</v>
      </c>
      <c r="C92" s="5">
        <v>770</v>
      </c>
      <c r="D92" s="5">
        <v>800.8</v>
      </c>
      <c r="E92" s="5">
        <v>832.8</v>
      </c>
    </row>
    <row r="93" spans="1:5" ht="152.25" hidden="1" customHeight="1" x14ac:dyDescent="0.3">
      <c r="A93" s="3" t="s">
        <v>333</v>
      </c>
      <c r="B93" s="4" t="s">
        <v>332</v>
      </c>
      <c r="C93" s="5"/>
      <c r="D93" s="5">
        <v>0</v>
      </c>
      <c r="E93" s="5">
        <v>0</v>
      </c>
    </row>
    <row r="94" spans="1:5" ht="152.25" hidden="1" customHeight="1" x14ac:dyDescent="0.3">
      <c r="A94" s="3" t="s">
        <v>335</v>
      </c>
      <c r="B94" s="4" t="s">
        <v>334</v>
      </c>
      <c r="C94" s="5">
        <f>C95</f>
        <v>0</v>
      </c>
      <c r="D94" s="5">
        <v>0</v>
      </c>
      <c r="E94" s="5">
        <v>0</v>
      </c>
    </row>
    <row r="95" spans="1:5" ht="174" hidden="1" customHeight="1" x14ac:dyDescent="0.3">
      <c r="A95" s="3" t="s">
        <v>331</v>
      </c>
      <c r="B95" s="4" t="s">
        <v>330</v>
      </c>
      <c r="C95" s="5"/>
      <c r="D95" s="5">
        <v>0</v>
      </c>
      <c r="E95" s="5">
        <v>0</v>
      </c>
    </row>
    <row r="96" spans="1:5" ht="119.25" hidden="1" customHeight="1" x14ac:dyDescent="0.3">
      <c r="A96" s="3" t="s">
        <v>329</v>
      </c>
      <c r="B96" s="4" t="s">
        <v>328</v>
      </c>
      <c r="C96" s="5">
        <f>C97</f>
        <v>0</v>
      </c>
      <c r="D96" s="5">
        <v>0</v>
      </c>
      <c r="E96" s="5">
        <v>0</v>
      </c>
    </row>
    <row r="97" spans="1:5" ht="150.75" hidden="1" customHeight="1" x14ac:dyDescent="0.3">
      <c r="A97" s="3" t="s">
        <v>327</v>
      </c>
      <c r="B97" s="4" t="s">
        <v>326</v>
      </c>
      <c r="C97" s="5"/>
      <c r="D97" s="5">
        <v>0</v>
      </c>
      <c r="E97" s="5">
        <v>0</v>
      </c>
    </row>
    <row r="98" spans="1:5" ht="140.25" hidden="1" customHeight="1" x14ac:dyDescent="0.3">
      <c r="A98" s="3" t="s">
        <v>325</v>
      </c>
      <c r="B98" s="4" t="s">
        <v>324</v>
      </c>
      <c r="C98" s="5">
        <f>C99</f>
        <v>0</v>
      </c>
      <c r="D98" s="5">
        <v>0</v>
      </c>
      <c r="E98" s="5">
        <v>0</v>
      </c>
    </row>
    <row r="99" spans="1:5" ht="165.75" hidden="1" customHeight="1" x14ac:dyDescent="0.3">
      <c r="A99" s="3" t="s">
        <v>323</v>
      </c>
      <c r="B99" s="4" t="s">
        <v>322</v>
      </c>
      <c r="C99" s="5"/>
      <c r="D99" s="5">
        <v>0</v>
      </c>
      <c r="E99" s="5">
        <v>0</v>
      </c>
    </row>
    <row r="100" spans="1:5" ht="165.75" hidden="1" customHeight="1" x14ac:dyDescent="0.3">
      <c r="A100" s="3" t="s">
        <v>321</v>
      </c>
      <c r="B100" s="4" t="s">
        <v>320</v>
      </c>
      <c r="C100" s="5">
        <f>C101</f>
        <v>0</v>
      </c>
      <c r="D100" s="5">
        <v>0</v>
      </c>
      <c r="E100" s="5">
        <v>0</v>
      </c>
    </row>
    <row r="101" spans="1:5" ht="200.25" hidden="1" customHeight="1" x14ac:dyDescent="0.3">
      <c r="A101" s="3" t="s">
        <v>319</v>
      </c>
      <c r="B101" s="4" t="s">
        <v>318</v>
      </c>
      <c r="C101" s="5"/>
      <c r="D101" s="5">
        <v>0</v>
      </c>
      <c r="E101" s="5">
        <v>0</v>
      </c>
    </row>
    <row r="102" spans="1:5" ht="119.25" hidden="1" customHeight="1" x14ac:dyDescent="0.3">
      <c r="A102" s="3" t="s">
        <v>317</v>
      </c>
      <c r="B102" s="4" t="s">
        <v>316</v>
      </c>
      <c r="C102" s="5">
        <f>C103</f>
        <v>0</v>
      </c>
      <c r="D102" s="5">
        <v>0</v>
      </c>
      <c r="E102" s="5">
        <v>0</v>
      </c>
    </row>
    <row r="103" spans="1:5" ht="155.25" hidden="1" customHeight="1" x14ac:dyDescent="0.3">
      <c r="A103" s="3" t="s">
        <v>315</v>
      </c>
      <c r="B103" s="4" t="s">
        <v>314</v>
      </c>
      <c r="C103" s="5"/>
      <c r="D103" s="5">
        <v>0</v>
      </c>
      <c r="E103" s="5">
        <v>0</v>
      </c>
    </row>
    <row r="104" spans="1:5" ht="119.25" hidden="1" customHeight="1" x14ac:dyDescent="0.3">
      <c r="A104" s="3" t="s">
        <v>313</v>
      </c>
      <c r="B104" s="4" t="s">
        <v>312</v>
      </c>
      <c r="C104" s="5">
        <f>C105</f>
        <v>0</v>
      </c>
      <c r="D104" s="5">
        <v>0</v>
      </c>
      <c r="E104" s="5">
        <v>0</v>
      </c>
    </row>
    <row r="105" spans="1:5" ht="138.75" hidden="1" customHeight="1" x14ac:dyDescent="0.3">
      <c r="A105" s="3" t="s">
        <v>311</v>
      </c>
      <c r="B105" s="4" t="s">
        <v>310</v>
      </c>
      <c r="C105" s="5"/>
      <c r="D105" s="5">
        <v>0</v>
      </c>
      <c r="E105" s="5">
        <v>0</v>
      </c>
    </row>
    <row r="106" spans="1:5" ht="119.25" hidden="1" customHeight="1" x14ac:dyDescent="0.3">
      <c r="A106" s="3" t="s">
        <v>309</v>
      </c>
      <c r="B106" s="4" t="s">
        <v>308</v>
      </c>
      <c r="C106" s="5">
        <f>C107</f>
        <v>0</v>
      </c>
      <c r="D106" s="5">
        <v>0</v>
      </c>
      <c r="E106" s="5">
        <v>0</v>
      </c>
    </row>
    <row r="107" spans="1:5" ht="161.25" hidden="1" customHeight="1" x14ac:dyDescent="0.3">
      <c r="A107" s="3" t="s">
        <v>307</v>
      </c>
      <c r="B107" s="4" t="s">
        <v>306</v>
      </c>
      <c r="C107" s="5"/>
      <c r="D107" s="5">
        <v>0</v>
      </c>
      <c r="E107" s="5">
        <v>0</v>
      </c>
    </row>
    <row r="108" spans="1:5" ht="75" hidden="1" x14ac:dyDescent="0.3">
      <c r="A108" s="3" t="s">
        <v>305</v>
      </c>
      <c r="B108" s="4" t="s">
        <v>304</v>
      </c>
      <c r="C108" s="5">
        <f>C109</f>
        <v>0</v>
      </c>
      <c r="D108" s="5">
        <v>0</v>
      </c>
      <c r="E108" s="5">
        <v>0</v>
      </c>
    </row>
    <row r="109" spans="1:5" ht="119.25" hidden="1" customHeight="1" x14ac:dyDescent="0.3">
      <c r="A109" s="3" t="s">
        <v>303</v>
      </c>
      <c r="B109" s="4" t="s">
        <v>302</v>
      </c>
      <c r="C109" s="5"/>
      <c r="D109" s="5">
        <v>0</v>
      </c>
      <c r="E109" s="5">
        <v>0</v>
      </c>
    </row>
    <row r="110" spans="1:5" ht="37.5" hidden="1" x14ac:dyDescent="0.3">
      <c r="A110" s="3" t="s">
        <v>301</v>
      </c>
      <c r="B110" s="4" t="s">
        <v>300</v>
      </c>
      <c r="C110" s="5">
        <f>C111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299</v>
      </c>
      <c r="B111" s="4" t="s">
        <v>298</v>
      </c>
      <c r="C111" s="5">
        <f>C112+C113</f>
        <v>0</v>
      </c>
      <c r="D111" s="5">
        <v>0</v>
      </c>
      <c r="E111" s="5">
        <v>0</v>
      </c>
    </row>
    <row r="112" spans="1:5" ht="119.25" hidden="1" customHeight="1" x14ac:dyDescent="0.3">
      <c r="A112" s="3" t="s">
        <v>297</v>
      </c>
      <c r="B112" s="4" t="s">
        <v>296</v>
      </c>
      <c r="C112" s="5"/>
      <c r="D112" s="5">
        <v>0</v>
      </c>
      <c r="E112" s="5">
        <v>0</v>
      </c>
    </row>
    <row r="113" spans="1:5" ht="145.5" hidden="1" customHeight="1" x14ac:dyDescent="0.3">
      <c r="A113" s="3" t="s">
        <v>295</v>
      </c>
      <c r="B113" s="4" t="s">
        <v>294</v>
      </c>
      <c r="C113" s="5"/>
      <c r="D113" s="5">
        <v>0</v>
      </c>
      <c r="E113" s="5">
        <v>0</v>
      </c>
    </row>
    <row r="114" spans="1:5" ht="37.5" hidden="1" x14ac:dyDescent="0.3">
      <c r="A114" s="3" t="s">
        <v>293</v>
      </c>
      <c r="B114" s="4" t="s">
        <v>292</v>
      </c>
      <c r="C114" s="5">
        <f>C115</f>
        <v>0</v>
      </c>
      <c r="D114" s="5">
        <v>0</v>
      </c>
      <c r="E114" s="5">
        <v>0</v>
      </c>
    </row>
    <row r="115" spans="1:5" ht="20.25" hidden="1" customHeight="1" x14ac:dyDescent="0.3">
      <c r="A115" s="3" t="s">
        <v>291</v>
      </c>
      <c r="B115" s="4" t="s">
        <v>290</v>
      </c>
      <c r="C115" s="5"/>
      <c r="D115" s="5">
        <v>0</v>
      </c>
      <c r="E115" s="5">
        <v>0</v>
      </c>
    </row>
    <row r="116" spans="1:5" ht="48" hidden="1" customHeight="1" x14ac:dyDescent="0.3">
      <c r="A116" s="1" t="s">
        <v>135</v>
      </c>
      <c r="B116" s="2" t="s">
        <v>136</v>
      </c>
      <c r="C116" s="12">
        <f t="shared" ref="C116:E117" si="2">C117</f>
        <v>0</v>
      </c>
      <c r="D116" s="12">
        <f t="shared" si="2"/>
        <v>0</v>
      </c>
      <c r="E116" s="12">
        <f t="shared" si="2"/>
        <v>0</v>
      </c>
    </row>
    <row r="117" spans="1:5" ht="46.5" hidden="1" customHeight="1" x14ac:dyDescent="0.3">
      <c r="A117" s="3" t="s">
        <v>364</v>
      </c>
      <c r="B117" s="4" t="s">
        <v>365</v>
      </c>
      <c r="C117" s="5">
        <f>C118</f>
        <v>0</v>
      </c>
      <c r="D117" s="5">
        <f t="shared" si="2"/>
        <v>0</v>
      </c>
      <c r="E117" s="5">
        <f t="shared" si="2"/>
        <v>0</v>
      </c>
    </row>
    <row r="118" spans="1:5" ht="60.75" hidden="1" customHeight="1" x14ac:dyDescent="0.3">
      <c r="A118" s="3" t="s">
        <v>362</v>
      </c>
      <c r="B118" s="4" t="s">
        <v>363</v>
      </c>
      <c r="C118" s="5"/>
      <c r="D118" s="5">
        <v>0</v>
      </c>
      <c r="E118" s="5">
        <v>0</v>
      </c>
    </row>
    <row r="119" spans="1:5" s="19" customFormat="1" ht="33.4" customHeight="1" x14ac:dyDescent="0.3">
      <c r="A119" s="1" t="s">
        <v>49</v>
      </c>
      <c r="B119" s="2" t="s">
        <v>48</v>
      </c>
      <c r="C119" s="12">
        <f>C120+C227</f>
        <v>2433169.7000000002</v>
      </c>
      <c r="D119" s="12">
        <f>D120+D227</f>
        <v>1946012.6999999997</v>
      </c>
      <c r="E119" s="12">
        <f>E120+E227</f>
        <v>1984296.6</v>
      </c>
    </row>
    <row r="120" spans="1:5" s="19" customFormat="1" ht="84.75" customHeight="1" x14ac:dyDescent="0.3">
      <c r="A120" s="1" t="s">
        <v>51</v>
      </c>
      <c r="B120" s="2" t="s">
        <v>50</v>
      </c>
      <c r="C120" s="12">
        <f>C121+C126+C171+C214</f>
        <v>2428895.7000000002</v>
      </c>
      <c r="D120" s="12">
        <f>D121+D126+D171+D214</f>
        <v>1946012.6999999997</v>
      </c>
      <c r="E120" s="12">
        <f>E121+E126+E171+E214</f>
        <v>1984296.6</v>
      </c>
    </row>
    <row r="121" spans="1:5" s="19" customFormat="1" ht="42.6" customHeight="1" x14ac:dyDescent="0.3">
      <c r="A121" s="1" t="s">
        <v>55</v>
      </c>
      <c r="B121" s="2" t="s">
        <v>85</v>
      </c>
      <c r="C121" s="12">
        <f>C122+C124</f>
        <v>196175.5</v>
      </c>
      <c r="D121" s="12">
        <f>D122+D124</f>
        <v>126079.9</v>
      </c>
      <c r="E121" s="12">
        <f>E122+E124</f>
        <v>97519.8</v>
      </c>
    </row>
    <row r="122" spans="1:5" ht="51" customHeight="1" x14ac:dyDescent="0.3">
      <c r="A122" s="3" t="s">
        <v>56</v>
      </c>
      <c r="B122" s="4" t="s">
        <v>86</v>
      </c>
      <c r="C122" s="5">
        <f>C123</f>
        <v>191085.7</v>
      </c>
      <c r="D122" s="5">
        <f>D123</f>
        <v>126079.9</v>
      </c>
      <c r="E122" s="5">
        <f>E123</f>
        <v>97519.8</v>
      </c>
    </row>
    <row r="123" spans="1:5" ht="63" customHeight="1" x14ac:dyDescent="0.3">
      <c r="A123" s="3" t="s">
        <v>201</v>
      </c>
      <c r="B123" s="4" t="s">
        <v>87</v>
      </c>
      <c r="C123" s="5">
        <v>191085.7</v>
      </c>
      <c r="D123" s="5">
        <v>126079.9</v>
      </c>
      <c r="E123" s="5">
        <v>97519.8</v>
      </c>
    </row>
    <row r="124" spans="1:5" ht="63" customHeight="1" x14ac:dyDescent="0.3">
      <c r="A124" s="3" t="s">
        <v>257</v>
      </c>
      <c r="B124" s="4" t="s">
        <v>258</v>
      </c>
      <c r="C124" s="5">
        <f>C125</f>
        <v>5089.8</v>
      </c>
      <c r="D124" s="5">
        <f>D125</f>
        <v>0</v>
      </c>
      <c r="E124" s="5">
        <f>E125</f>
        <v>0</v>
      </c>
    </row>
    <row r="125" spans="1:5" ht="63" customHeight="1" x14ac:dyDescent="0.3">
      <c r="A125" s="3" t="s">
        <v>259</v>
      </c>
      <c r="B125" s="4" t="s">
        <v>260</v>
      </c>
      <c r="C125" s="5">
        <v>5089.8</v>
      </c>
      <c r="D125" s="5">
        <v>0</v>
      </c>
      <c r="E125" s="5">
        <v>0</v>
      </c>
    </row>
    <row r="126" spans="1:5" s="19" customFormat="1" ht="50.45" customHeight="1" x14ac:dyDescent="0.3">
      <c r="A126" s="1" t="s">
        <v>52</v>
      </c>
      <c r="B126" s="2" t="s">
        <v>88</v>
      </c>
      <c r="C126" s="12">
        <f>C129+C155+C169+C159+C161+C133+C127+C135+C167+C163+C151+C131+C143+C139+C141+C145+C147+C137+C149+C165+C157+C153</f>
        <v>764809.90000000014</v>
      </c>
      <c r="D126" s="12">
        <f>D129+D155+D169+D159+D161+D133+D127+D135+D167+D163+D151+D131+D143+D139+D141+D145+D147+D137+D149+D165+D157</f>
        <v>430057.7</v>
      </c>
      <c r="E126" s="12">
        <f>E129+E155+E169+E159+E161+E133+E127+E135+E167+E163+E151+E131+E143+E139+E141+E145+E147+E137+E149+E165+E157+E153</f>
        <v>456407.70000000007</v>
      </c>
    </row>
    <row r="127" spans="1:5" s="19" customFormat="1" ht="72" customHeight="1" x14ac:dyDescent="0.3">
      <c r="A127" s="22" t="s">
        <v>413</v>
      </c>
      <c r="B127" s="23" t="s">
        <v>147</v>
      </c>
      <c r="C127" s="7">
        <f>C128</f>
        <v>151695.90000000002</v>
      </c>
      <c r="D127" s="7">
        <f>D128</f>
        <v>57696.1</v>
      </c>
      <c r="E127" s="7">
        <f>E128</f>
        <v>46323.3</v>
      </c>
    </row>
    <row r="128" spans="1:5" s="19" customFormat="1" ht="78.75" customHeight="1" x14ac:dyDescent="0.3">
      <c r="A128" s="22" t="s">
        <v>412</v>
      </c>
      <c r="B128" s="23" t="s">
        <v>146</v>
      </c>
      <c r="C128" s="7">
        <f>115485.5+41216.7-5006.3</f>
        <v>151695.90000000002</v>
      </c>
      <c r="D128" s="7">
        <v>57696.1</v>
      </c>
      <c r="E128" s="7">
        <v>46323.3</v>
      </c>
    </row>
    <row r="129" spans="1:5" ht="149.25" customHeight="1" x14ac:dyDescent="0.3">
      <c r="A129" s="3" t="s">
        <v>459</v>
      </c>
      <c r="B129" s="4" t="s">
        <v>89</v>
      </c>
      <c r="C129" s="5">
        <f>C130</f>
        <v>78416.7</v>
      </c>
      <c r="D129" s="5">
        <f>D130</f>
        <v>47718</v>
      </c>
      <c r="E129" s="5">
        <f>E130</f>
        <v>80987.5</v>
      </c>
    </row>
    <row r="130" spans="1:5" ht="183" customHeight="1" x14ac:dyDescent="0.3">
      <c r="A130" s="3" t="s">
        <v>460</v>
      </c>
      <c r="B130" s="4" t="s">
        <v>90</v>
      </c>
      <c r="C130" s="7">
        <f>80151.5-1734.8</f>
        <v>78416.7</v>
      </c>
      <c r="D130" s="7">
        <v>47718</v>
      </c>
      <c r="E130" s="7">
        <v>80987.5</v>
      </c>
    </row>
    <row r="131" spans="1:5" ht="109.5" hidden="1" customHeight="1" x14ac:dyDescent="0.3">
      <c r="A131" s="3" t="s">
        <v>234</v>
      </c>
      <c r="B131" s="4" t="s">
        <v>232</v>
      </c>
      <c r="C131" s="7">
        <f>C132</f>
        <v>0</v>
      </c>
      <c r="D131" s="7">
        <f>D132</f>
        <v>0</v>
      </c>
      <c r="E131" s="7">
        <f>E132</f>
        <v>0</v>
      </c>
    </row>
    <row r="132" spans="1:5" ht="134.44999999999999" hidden="1" customHeight="1" x14ac:dyDescent="0.3">
      <c r="A132" s="3" t="s">
        <v>235</v>
      </c>
      <c r="B132" s="4" t="s">
        <v>233</v>
      </c>
      <c r="C132" s="7"/>
      <c r="D132" s="7"/>
      <c r="E132" s="7"/>
    </row>
    <row r="133" spans="1:5" ht="82.5" hidden="1" customHeight="1" x14ac:dyDescent="0.3">
      <c r="A133" s="3" t="s">
        <v>141</v>
      </c>
      <c r="B133" s="4" t="s">
        <v>139</v>
      </c>
      <c r="C133" s="5">
        <f>C134</f>
        <v>0</v>
      </c>
      <c r="D133" s="5">
        <f>D134</f>
        <v>0</v>
      </c>
      <c r="E133" s="5">
        <f>E134</f>
        <v>0</v>
      </c>
    </row>
    <row r="134" spans="1:5" ht="90" hidden="1" customHeight="1" x14ac:dyDescent="0.3">
      <c r="A134" s="3" t="s">
        <v>143</v>
      </c>
      <c r="B134" s="4" t="s">
        <v>140</v>
      </c>
      <c r="C134" s="5"/>
      <c r="D134" s="5"/>
      <c r="E134" s="5">
        <v>0</v>
      </c>
    </row>
    <row r="135" spans="1:5" ht="115.5" customHeight="1" x14ac:dyDescent="0.3">
      <c r="A135" s="3" t="s">
        <v>463</v>
      </c>
      <c r="B135" s="4" t="s">
        <v>462</v>
      </c>
      <c r="C135" s="5">
        <f>C136</f>
        <v>5099.3999999999996</v>
      </c>
      <c r="D135" s="5">
        <f>D136</f>
        <v>5026.8999999999996</v>
      </c>
      <c r="E135" s="5">
        <f>E136</f>
        <v>5026.8999999999996</v>
      </c>
    </row>
    <row r="136" spans="1:5" ht="139.5" customHeight="1" x14ac:dyDescent="0.3">
      <c r="A136" s="3" t="s">
        <v>464</v>
      </c>
      <c r="B136" s="4" t="s">
        <v>461</v>
      </c>
      <c r="C136" s="5">
        <v>5099.3999999999996</v>
      </c>
      <c r="D136" s="5">
        <v>5026.8999999999996</v>
      </c>
      <c r="E136" s="5">
        <v>5026.8999999999996</v>
      </c>
    </row>
    <row r="137" spans="1:5" ht="60.75" hidden="1" customHeight="1" x14ac:dyDescent="0.3">
      <c r="A137" s="3" t="s">
        <v>281</v>
      </c>
      <c r="B137" s="4" t="s">
        <v>280</v>
      </c>
      <c r="C137" s="5">
        <f>C138</f>
        <v>0</v>
      </c>
      <c r="D137" s="5">
        <f>D138</f>
        <v>0</v>
      </c>
      <c r="E137" s="5">
        <f>E138</f>
        <v>0</v>
      </c>
    </row>
    <row r="138" spans="1:5" ht="84.75" hidden="1" customHeight="1" x14ac:dyDescent="0.3">
      <c r="A138" s="3" t="s">
        <v>278</v>
      </c>
      <c r="B138" s="4" t="s">
        <v>279</v>
      </c>
      <c r="C138" s="5"/>
      <c r="D138" s="5"/>
      <c r="E138" s="5"/>
    </row>
    <row r="139" spans="1:5" ht="86.25" hidden="1" customHeight="1" x14ac:dyDescent="0.3">
      <c r="A139" s="3" t="s">
        <v>245</v>
      </c>
      <c r="B139" s="4" t="s">
        <v>242</v>
      </c>
      <c r="C139" s="5">
        <f>C140</f>
        <v>0</v>
      </c>
      <c r="D139" s="5">
        <f>D140</f>
        <v>0</v>
      </c>
      <c r="E139" s="5">
        <f>E140</f>
        <v>0</v>
      </c>
    </row>
    <row r="140" spans="1:5" ht="86.25" hidden="1" customHeight="1" x14ac:dyDescent="0.3">
      <c r="A140" s="3" t="s">
        <v>244</v>
      </c>
      <c r="B140" s="4" t="s">
        <v>243</v>
      </c>
      <c r="C140" s="5"/>
      <c r="D140" s="5">
        <v>0</v>
      </c>
      <c r="E140" s="5">
        <v>0</v>
      </c>
    </row>
    <row r="141" spans="1:5" ht="123.75" customHeight="1" x14ac:dyDescent="0.3">
      <c r="A141" s="3" t="s">
        <v>465</v>
      </c>
      <c r="B141" s="4" t="s">
        <v>253</v>
      </c>
      <c r="C141" s="5">
        <f>C142</f>
        <v>7102.7000000000007</v>
      </c>
      <c r="D141" s="5">
        <f>D142</f>
        <v>0</v>
      </c>
      <c r="E141" s="5">
        <f>E142</f>
        <v>0</v>
      </c>
    </row>
    <row r="142" spans="1:5" ht="144" customHeight="1" x14ac:dyDescent="0.3">
      <c r="A142" s="3" t="s">
        <v>513</v>
      </c>
      <c r="B142" s="4" t="s">
        <v>254</v>
      </c>
      <c r="C142" s="5">
        <f>10692.7-3590</f>
        <v>7102.7000000000007</v>
      </c>
      <c r="D142" s="5">
        <v>0</v>
      </c>
      <c r="E142" s="5">
        <v>0</v>
      </c>
    </row>
    <row r="143" spans="1:5" ht="96.75" hidden="1" customHeight="1" x14ac:dyDescent="0.3">
      <c r="A143" s="3" t="s">
        <v>238</v>
      </c>
      <c r="B143" s="4" t="s">
        <v>236</v>
      </c>
      <c r="C143" s="5">
        <f>C144</f>
        <v>0</v>
      </c>
      <c r="D143" s="5">
        <f>D144</f>
        <v>0</v>
      </c>
      <c r="E143" s="5">
        <f>E144</f>
        <v>0</v>
      </c>
    </row>
    <row r="144" spans="1:5" ht="118.5" hidden="1" customHeight="1" x14ac:dyDescent="0.3">
      <c r="A144" s="3" t="s">
        <v>239</v>
      </c>
      <c r="B144" s="4" t="s">
        <v>237</v>
      </c>
      <c r="C144" s="5"/>
      <c r="D144" s="5"/>
      <c r="E144" s="5"/>
    </row>
    <row r="145" spans="1:5" ht="123.75" customHeight="1" x14ac:dyDescent="0.3">
      <c r="A145" s="3" t="s">
        <v>466</v>
      </c>
      <c r="B145" s="4" t="s">
        <v>261</v>
      </c>
      <c r="C145" s="5">
        <f>C146</f>
        <v>34298.9</v>
      </c>
      <c r="D145" s="5">
        <f>D146</f>
        <v>34298.9</v>
      </c>
      <c r="E145" s="5">
        <f>E146</f>
        <v>35104.400000000001</v>
      </c>
    </row>
    <row r="146" spans="1:5" ht="157.5" customHeight="1" x14ac:dyDescent="0.3">
      <c r="A146" s="3" t="s">
        <v>467</v>
      </c>
      <c r="B146" s="4" t="s">
        <v>262</v>
      </c>
      <c r="C146" s="5">
        <v>34298.9</v>
      </c>
      <c r="D146" s="5">
        <v>34298.9</v>
      </c>
      <c r="E146" s="5">
        <v>35104.400000000001</v>
      </c>
    </row>
    <row r="147" spans="1:5" ht="99.75" hidden="1" customHeight="1" x14ac:dyDescent="0.3">
      <c r="A147" s="3" t="s">
        <v>342</v>
      </c>
      <c r="B147" s="4" t="s">
        <v>271</v>
      </c>
      <c r="C147" s="5">
        <f>C148</f>
        <v>0</v>
      </c>
      <c r="D147" s="5">
        <f>D148</f>
        <v>0</v>
      </c>
      <c r="E147" s="5">
        <f>E148</f>
        <v>0</v>
      </c>
    </row>
    <row r="148" spans="1:5" ht="115.5" hidden="1" customHeight="1" x14ac:dyDescent="0.3">
      <c r="A148" s="3" t="s">
        <v>341</v>
      </c>
      <c r="B148" s="4" t="s">
        <v>270</v>
      </c>
      <c r="C148" s="5"/>
      <c r="D148" s="5"/>
      <c r="E148" s="5"/>
    </row>
    <row r="149" spans="1:5" ht="81.75" hidden="1" customHeight="1" x14ac:dyDescent="0.3">
      <c r="A149" s="3" t="s">
        <v>285</v>
      </c>
      <c r="B149" s="4" t="s">
        <v>284</v>
      </c>
      <c r="C149" s="5">
        <f>C150</f>
        <v>0</v>
      </c>
      <c r="D149" s="5">
        <f>D150</f>
        <v>0</v>
      </c>
      <c r="E149" s="5">
        <f>E150</f>
        <v>0</v>
      </c>
    </row>
    <row r="150" spans="1:5" ht="86.25" hidden="1" customHeight="1" x14ac:dyDescent="0.3">
      <c r="A150" s="3" t="s">
        <v>282</v>
      </c>
      <c r="B150" s="4" t="s">
        <v>283</v>
      </c>
      <c r="C150" s="5"/>
      <c r="D150" s="5">
        <v>0</v>
      </c>
      <c r="E150" s="5">
        <v>0</v>
      </c>
    </row>
    <row r="151" spans="1:5" ht="65.25" customHeight="1" x14ac:dyDescent="0.3">
      <c r="A151" s="3" t="s">
        <v>468</v>
      </c>
      <c r="B151" s="4" t="s">
        <v>222</v>
      </c>
      <c r="C151" s="5">
        <f>C152</f>
        <v>1608.3000000000002</v>
      </c>
      <c r="D151" s="5">
        <f>D152</f>
        <v>2890</v>
      </c>
      <c r="E151" s="5">
        <f>E152</f>
        <v>2907.8</v>
      </c>
    </row>
    <row r="152" spans="1:5" ht="77.25" customHeight="1" x14ac:dyDescent="0.3">
      <c r="A152" s="3" t="s">
        <v>349</v>
      </c>
      <c r="B152" s="4" t="s">
        <v>220</v>
      </c>
      <c r="C152" s="5">
        <f>2857.3-1249</f>
        <v>1608.3000000000002</v>
      </c>
      <c r="D152" s="5">
        <v>2890</v>
      </c>
      <c r="E152" s="5">
        <v>2907.8</v>
      </c>
    </row>
    <row r="153" spans="1:5" ht="77.25" customHeight="1" x14ac:dyDescent="0.3">
      <c r="A153" s="3" t="s">
        <v>469</v>
      </c>
      <c r="B153" s="4" t="s">
        <v>417</v>
      </c>
      <c r="C153" s="5">
        <f>C154</f>
        <v>1130.0999999999999</v>
      </c>
      <c r="D153" s="5">
        <f>D154</f>
        <v>0</v>
      </c>
      <c r="E153" s="5">
        <f>E154</f>
        <v>22593.7</v>
      </c>
    </row>
    <row r="154" spans="1:5" ht="77.25" customHeight="1" x14ac:dyDescent="0.3">
      <c r="A154" s="3" t="s">
        <v>470</v>
      </c>
      <c r="B154" s="4" t="s">
        <v>370</v>
      </c>
      <c r="C154" s="5">
        <v>1130.0999999999999</v>
      </c>
      <c r="D154" s="5">
        <v>0</v>
      </c>
      <c r="E154" s="5">
        <v>22593.7</v>
      </c>
    </row>
    <row r="155" spans="1:5" ht="45.6" customHeight="1" x14ac:dyDescent="0.3">
      <c r="A155" s="3" t="s">
        <v>471</v>
      </c>
      <c r="B155" s="4" t="s">
        <v>91</v>
      </c>
      <c r="C155" s="5">
        <f>C156</f>
        <v>359.5</v>
      </c>
      <c r="D155" s="5">
        <f>D156</f>
        <v>299.2</v>
      </c>
      <c r="E155" s="5">
        <f>E156</f>
        <v>299.5</v>
      </c>
    </row>
    <row r="156" spans="1:5" ht="85.5" customHeight="1" x14ac:dyDescent="0.3">
      <c r="A156" s="3" t="s">
        <v>472</v>
      </c>
      <c r="B156" s="4" t="s">
        <v>92</v>
      </c>
      <c r="C156" s="5">
        <v>359.5</v>
      </c>
      <c r="D156" s="5">
        <v>299.2</v>
      </c>
      <c r="E156" s="5">
        <v>299.5</v>
      </c>
    </row>
    <row r="157" spans="1:5" ht="50.1" hidden="1" customHeight="1" x14ac:dyDescent="0.3">
      <c r="A157" s="3" t="s">
        <v>354</v>
      </c>
      <c r="B157" s="4" t="s">
        <v>356</v>
      </c>
      <c r="C157" s="5"/>
      <c r="D157" s="5">
        <f>D158</f>
        <v>0</v>
      </c>
      <c r="E157" s="5">
        <f>E158</f>
        <v>0</v>
      </c>
    </row>
    <row r="158" spans="1:5" ht="50.1" hidden="1" customHeight="1" x14ac:dyDescent="0.3">
      <c r="A158" s="3" t="s">
        <v>357</v>
      </c>
      <c r="B158" s="4" t="s">
        <v>355</v>
      </c>
      <c r="C158" s="5"/>
      <c r="D158" s="5">
        <v>0</v>
      </c>
      <c r="E158" s="5">
        <v>0</v>
      </c>
    </row>
    <row r="159" spans="1:5" ht="80.25" customHeight="1" x14ac:dyDescent="0.3">
      <c r="A159" s="3" t="s">
        <v>473</v>
      </c>
      <c r="B159" s="4" t="s">
        <v>93</v>
      </c>
      <c r="C159" s="5">
        <f>C160</f>
        <v>0</v>
      </c>
      <c r="D159" s="5">
        <f>D160</f>
        <v>29951.4</v>
      </c>
      <c r="E159" s="5">
        <f>E160</f>
        <v>0</v>
      </c>
    </row>
    <row r="160" spans="1:5" ht="87.75" customHeight="1" x14ac:dyDescent="0.3">
      <c r="A160" s="3" t="s">
        <v>420</v>
      </c>
      <c r="B160" s="4" t="s">
        <v>94</v>
      </c>
      <c r="C160" s="5">
        <v>0</v>
      </c>
      <c r="D160" s="5">
        <v>29951.4</v>
      </c>
      <c r="E160" s="5">
        <v>0</v>
      </c>
    </row>
    <row r="161" spans="1:5" ht="78" customHeight="1" x14ac:dyDescent="0.3">
      <c r="A161" s="3" t="s">
        <v>477</v>
      </c>
      <c r="B161" s="4" t="s">
        <v>474</v>
      </c>
      <c r="C161" s="5">
        <f>C162</f>
        <v>3461.2</v>
      </c>
      <c r="D161" s="5">
        <f>D162</f>
        <v>0</v>
      </c>
      <c r="E161" s="5">
        <f>E162</f>
        <v>0</v>
      </c>
    </row>
    <row r="162" spans="1:5" ht="76.900000000000006" customHeight="1" x14ac:dyDescent="0.3">
      <c r="A162" s="3" t="s">
        <v>476</v>
      </c>
      <c r="B162" s="4" t="s">
        <v>475</v>
      </c>
      <c r="C162" s="5">
        <v>3461.2</v>
      </c>
      <c r="D162" s="5">
        <f>41657.9-41657.9</f>
        <v>0</v>
      </c>
      <c r="E162" s="5">
        <v>0</v>
      </c>
    </row>
    <row r="163" spans="1:5" ht="71.25" customHeight="1" x14ac:dyDescent="0.3">
      <c r="A163" s="3" t="s">
        <v>480</v>
      </c>
      <c r="B163" s="4" t="s">
        <v>478</v>
      </c>
      <c r="C163" s="5">
        <f>C164</f>
        <v>0</v>
      </c>
      <c r="D163" s="5">
        <f>D164</f>
        <v>67620.5</v>
      </c>
      <c r="E163" s="5">
        <f>E164</f>
        <v>245057.7</v>
      </c>
    </row>
    <row r="164" spans="1:5" ht="97.5" customHeight="1" x14ac:dyDescent="0.3">
      <c r="A164" s="3" t="s">
        <v>481</v>
      </c>
      <c r="B164" s="4" t="s">
        <v>479</v>
      </c>
      <c r="C164" s="5">
        <v>0</v>
      </c>
      <c r="D164" s="5">
        <v>67620.5</v>
      </c>
      <c r="E164" s="5">
        <v>245057.7</v>
      </c>
    </row>
    <row r="165" spans="1:5" ht="157.5" customHeight="1" x14ac:dyDescent="0.3">
      <c r="A165" s="3" t="s">
        <v>484</v>
      </c>
      <c r="B165" s="4" t="s">
        <v>482</v>
      </c>
      <c r="C165" s="5">
        <f>C166</f>
        <v>131290.1</v>
      </c>
      <c r="D165" s="5">
        <f>D166</f>
        <v>156272.20000000001</v>
      </c>
      <c r="E165" s="5">
        <f>E166</f>
        <v>0</v>
      </c>
    </row>
    <row r="166" spans="1:5" ht="122.25" customHeight="1" x14ac:dyDescent="0.3">
      <c r="A166" s="3" t="s">
        <v>485</v>
      </c>
      <c r="B166" s="4" t="s">
        <v>483</v>
      </c>
      <c r="C166" s="5">
        <v>131290.1</v>
      </c>
      <c r="D166" s="5">
        <v>156272.20000000001</v>
      </c>
      <c r="E166" s="5">
        <v>0</v>
      </c>
    </row>
    <row r="167" spans="1:5" ht="135" customHeight="1" x14ac:dyDescent="0.3">
      <c r="A167" s="3" t="s">
        <v>488</v>
      </c>
      <c r="B167" s="4" t="s">
        <v>486</v>
      </c>
      <c r="C167" s="5">
        <f>C168</f>
        <v>0</v>
      </c>
      <c r="D167" s="5">
        <f>D168</f>
        <v>1042.5999999999999</v>
      </c>
      <c r="E167" s="5">
        <f>E168</f>
        <v>0</v>
      </c>
    </row>
    <row r="168" spans="1:5" ht="138.75" customHeight="1" x14ac:dyDescent="0.3">
      <c r="A168" s="3" t="s">
        <v>489</v>
      </c>
      <c r="B168" s="4" t="s">
        <v>487</v>
      </c>
      <c r="C168" s="5">
        <v>0</v>
      </c>
      <c r="D168" s="5">
        <v>1042.5999999999999</v>
      </c>
      <c r="E168" s="5">
        <v>0</v>
      </c>
    </row>
    <row r="169" spans="1:5" ht="31.5" customHeight="1" x14ac:dyDescent="0.3">
      <c r="A169" s="3" t="s">
        <v>53</v>
      </c>
      <c r="B169" s="4" t="s">
        <v>97</v>
      </c>
      <c r="C169" s="5">
        <f>C170</f>
        <v>350347.10000000003</v>
      </c>
      <c r="D169" s="5">
        <f>D170</f>
        <v>27241.899999999998</v>
      </c>
      <c r="E169" s="5">
        <f>E170</f>
        <v>18106.900000000001</v>
      </c>
    </row>
    <row r="170" spans="1:5" ht="33.4" customHeight="1" x14ac:dyDescent="0.3">
      <c r="A170" s="3" t="s">
        <v>54</v>
      </c>
      <c r="B170" s="4" t="s">
        <v>98</v>
      </c>
      <c r="C170" s="5">
        <f>199328.9+11478.3+2000+61671.4+10742.4+4687-235.2-11241.1+75618.7-3703.3</f>
        <v>350347.10000000003</v>
      </c>
      <c r="D170" s="5">
        <f>19274.5+3709.6+4257.8</f>
        <v>27241.899999999998</v>
      </c>
      <c r="E170" s="5">
        <v>18106.900000000001</v>
      </c>
    </row>
    <row r="171" spans="1:5" s="19" customFormat="1" ht="49.5" customHeight="1" x14ac:dyDescent="0.3">
      <c r="A171" s="1" t="s">
        <v>57</v>
      </c>
      <c r="B171" s="2" t="s">
        <v>99</v>
      </c>
      <c r="C171" s="12">
        <f>C172+C174+C176+C178+C182+C184+C186+C188+C190+C192+C194+C198+C204+C210+C212+C208+C206+C202+C196+C200+C180</f>
        <v>1402692.7</v>
      </c>
      <c r="D171" s="12">
        <f>D172+D174+D176+D178+D182+D184+D186+D188+D190+D192+D194+D198+D204+D210+D212+D208+D206+D202+D196+D200+D180</f>
        <v>1323102.2</v>
      </c>
      <c r="E171" s="12">
        <f>E172+E174+E176+E178+E182+E184+E186+E188+E190+E192+E194+E198+E204+E210+E212+E208+E206+E202+E196+E200+E180</f>
        <v>1369778.7</v>
      </c>
    </row>
    <row r="172" spans="1:5" ht="104.45" customHeight="1" x14ac:dyDescent="0.3">
      <c r="A172" s="3" t="s">
        <v>422</v>
      </c>
      <c r="B172" s="4" t="s">
        <v>100</v>
      </c>
      <c r="C172" s="5">
        <f>C173</f>
        <v>529.5</v>
      </c>
      <c r="D172" s="5">
        <f>D173</f>
        <v>612.6</v>
      </c>
      <c r="E172" s="5">
        <f>E173</f>
        <v>636.20000000000005</v>
      </c>
    </row>
    <row r="173" spans="1:5" ht="102" customHeight="1" x14ac:dyDescent="0.3">
      <c r="A173" s="3" t="s">
        <v>423</v>
      </c>
      <c r="B173" s="4" t="s">
        <v>101</v>
      </c>
      <c r="C173" s="5">
        <f>589.3-59.8</f>
        <v>529.5</v>
      </c>
      <c r="D173" s="5">
        <v>612.6</v>
      </c>
      <c r="E173" s="5">
        <v>636.20000000000005</v>
      </c>
    </row>
    <row r="174" spans="1:5" ht="83.25" customHeight="1" x14ac:dyDescent="0.3">
      <c r="A174" s="3" t="s">
        <v>424</v>
      </c>
      <c r="B174" s="4" t="s">
        <v>102</v>
      </c>
      <c r="C174" s="5">
        <f>C175</f>
        <v>6791.8</v>
      </c>
      <c r="D174" s="5">
        <f>D175</f>
        <v>8644.1</v>
      </c>
      <c r="E174" s="5">
        <f>E175</f>
        <v>8972.6</v>
      </c>
    </row>
    <row r="175" spans="1:5" ht="80.25" customHeight="1" x14ac:dyDescent="0.3">
      <c r="A175" s="3" t="s">
        <v>425</v>
      </c>
      <c r="B175" s="4" t="s">
        <v>103</v>
      </c>
      <c r="C175" s="5">
        <f>8327.5-1535.7</f>
        <v>6791.8</v>
      </c>
      <c r="D175" s="5">
        <v>8644.1</v>
      </c>
      <c r="E175" s="5">
        <v>8972.6</v>
      </c>
    </row>
    <row r="176" spans="1:5" ht="103.5" customHeight="1" x14ac:dyDescent="0.3">
      <c r="A176" s="3" t="s">
        <v>490</v>
      </c>
      <c r="B176" s="4" t="s">
        <v>104</v>
      </c>
      <c r="C176" s="5">
        <f>C177</f>
        <v>400011.49999999994</v>
      </c>
      <c r="D176" s="5">
        <f>D177</f>
        <v>402972.2</v>
      </c>
      <c r="E176" s="5">
        <f>E177</f>
        <v>415120</v>
      </c>
    </row>
    <row r="177" spans="1:5" ht="100.5" customHeight="1" x14ac:dyDescent="0.3">
      <c r="A177" s="3" t="s">
        <v>491</v>
      </c>
      <c r="B177" s="4" t="s">
        <v>105</v>
      </c>
      <c r="C177" s="5">
        <f>399576.1+17845.1-817.7-6901.2+1096.4+4.1-10791.3</f>
        <v>400011.49999999994</v>
      </c>
      <c r="D177" s="5">
        <v>402972.2</v>
      </c>
      <c r="E177" s="5">
        <v>415120</v>
      </c>
    </row>
    <row r="178" spans="1:5" ht="101.45" hidden="1" customHeight="1" x14ac:dyDescent="0.3">
      <c r="A178" s="3" t="s">
        <v>58</v>
      </c>
      <c r="B178" s="4" t="s">
        <v>106</v>
      </c>
      <c r="C178" s="5">
        <f>C179</f>
        <v>0</v>
      </c>
      <c r="D178" s="5">
        <f>D179</f>
        <v>0</v>
      </c>
      <c r="E178" s="5">
        <f>E179</f>
        <v>0</v>
      </c>
    </row>
    <row r="179" spans="1:5" ht="111.6" hidden="1" customHeight="1" x14ac:dyDescent="0.3">
      <c r="A179" s="3" t="s">
        <v>59</v>
      </c>
      <c r="B179" s="4" t="s">
        <v>107</v>
      </c>
      <c r="C179" s="5"/>
      <c r="D179" s="5"/>
      <c r="E179" s="5"/>
    </row>
    <row r="180" spans="1:5" ht="111.6" customHeight="1" x14ac:dyDescent="0.3">
      <c r="A180" s="3" t="s">
        <v>492</v>
      </c>
      <c r="B180" s="4" t="s">
        <v>358</v>
      </c>
      <c r="C180" s="5">
        <f>C181</f>
        <v>30568.500000000004</v>
      </c>
      <c r="D180" s="5">
        <f>D181</f>
        <v>32554.2</v>
      </c>
      <c r="E180" s="5">
        <f>E181</f>
        <v>11502.3</v>
      </c>
    </row>
    <row r="181" spans="1:5" ht="111.6" customHeight="1" x14ac:dyDescent="0.3">
      <c r="A181" s="3" t="s">
        <v>428</v>
      </c>
      <c r="B181" s="4" t="s">
        <v>359</v>
      </c>
      <c r="C181" s="5">
        <f>51968.9-3638.1-17762.3</f>
        <v>30568.500000000004</v>
      </c>
      <c r="D181" s="5">
        <v>32554.2</v>
      </c>
      <c r="E181" s="5">
        <v>11502.3</v>
      </c>
    </row>
    <row r="182" spans="1:5" ht="99.6" customHeight="1" x14ac:dyDescent="0.3">
      <c r="A182" s="3" t="s">
        <v>493</v>
      </c>
      <c r="B182" s="4" t="s">
        <v>108</v>
      </c>
      <c r="C182" s="5">
        <f>C183</f>
        <v>3.7</v>
      </c>
      <c r="D182" s="5">
        <f>D183</f>
        <v>3.9</v>
      </c>
      <c r="E182" s="5">
        <f>E183</f>
        <v>3.5</v>
      </c>
    </row>
    <row r="183" spans="1:5" ht="139.5" customHeight="1" x14ac:dyDescent="0.3">
      <c r="A183" s="3" t="s">
        <v>494</v>
      </c>
      <c r="B183" s="4" t="s">
        <v>109</v>
      </c>
      <c r="C183" s="5">
        <v>3.7</v>
      </c>
      <c r="D183" s="5">
        <v>3.9</v>
      </c>
      <c r="E183" s="5">
        <v>3.5</v>
      </c>
    </row>
    <row r="184" spans="1:5" ht="94.15" customHeight="1" x14ac:dyDescent="0.3">
      <c r="A184" s="3" t="s">
        <v>519</v>
      </c>
      <c r="B184" s="4" t="s">
        <v>517</v>
      </c>
      <c r="C184" s="5">
        <f>C185</f>
        <v>13942.7</v>
      </c>
      <c r="D184" s="5">
        <f>D185</f>
        <v>0</v>
      </c>
      <c r="E184" s="5">
        <f>E185</f>
        <v>0</v>
      </c>
    </row>
    <row r="185" spans="1:5" ht="110.45" customHeight="1" x14ac:dyDescent="0.3">
      <c r="A185" s="3" t="s">
        <v>520</v>
      </c>
      <c r="B185" s="4" t="s">
        <v>518</v>
      </c>
      <c r="C185" s="5">
        <v>13942.7</v>
      </c>
      <c r="D185" s="5">
        <v>0</v>
      </c>
      <c r="E185" s="5">
        <v>0</v>
      </c>
    </row>
    <row r="186" spans="1:5" ht="105.75" customHeight="1" x14ac:dyDescent="0.3">
      <c r="A186" s="3" t="s">
        <v>495</v>
      </c>
      <c r="B186" s="4" t="s">
        <v>112</v>
      </c>
      <c r="C186" s="5">
        <f>C187</f>
        <v>1470.7</v>
      </c>
      <c r="D186" s="5">
        <f>D187</f>
        <v>1529.5</v>
      </c>
      <c r="E186" s="5">
        <f>E187</f>
        <v>1590.6</v>
      </c>
    </row>
    <row r="187" spans="1:5" ht="126" customHeight="1" x14ac:dyDescent="0.3">
      <c r="A187" s="3" t="s">
        <v>496</v>
      </c>
      <c r="B187" s="4" t="s">
        <v>113</v>
      </c>
      <c r="C187" s="5">
        <v>1470.7</v>
      </c>
      <c r="D187" s="5">
        <v>1529.5</v>
      </c>
      <c r="E187" s="5">
        <v>1590.6</v>
      </c>
    </row>
    <row r="188" spans="1:5" ht="66.75" customHeight="1" x14ac:dyDescent="0.3">
      <c r="A188" s="3" t="s">
        <v>497</v>
      </c>
      <c r="B188" s="4" t="s">
        <v>114</v>
      </c>
      <c r="C188" s="5">
        <f>C189</f>
        <v>31291.1</v>
      </c>
      <c r="D188" s="5">
        <f>D189</f>
        <v>33068.6</v>
      </c>
      <c r="E188" s="5">
        <f>E189</f>
        <v>33068</v>
      </c>
    </row>
    <row r="189" spans="1:5" ht="93" customHeight="1" x14ac:dyDescent="0.3">
      <c r="A189" s="3" t="s">
        <v>498</v>
      </c>
      <c r="B189" s="4" t="s">
        <v>115</v>
      </c>
      <c r="C189" s="5">
        <f>32934.1-1643</f>
        <v>31291.1</v>
      </c>
      <c r="D189" s="5">
        <v>33068.6</v>
      </c>
      <c r="E189" s="5">
        <v>33068</v>
      </c>
    </row>
    <row r="190" spans="1:5" ht="71.25" hidden="1" customHeight="1" x14ac:dyDescent="0.3">
      <c r="A190" s="3" t="s">
        <v>65</v>
      </c>
      <c r="B190" s="4" t="s">
        <v>116</v>
      </c>
      <c r="C190" s="5">
        <f>C191</f>
        <v>0</v>
      </c>
      <c r="D190" s="5">
        <f>D191</f>
        <v>0</v>
      </c>
      <c r="E190" s="5">
        <f>E191</f>
        <v>0</v>
      </c>
    </row>
    <row r="191" spans="1:5" ht="87" hidden="1" customHeight="1" x14ac:dyDescent="0.3">
      <c r="A191" s="3" t="s">
        <v>66</v>
      </c>
      <c r="B191" s="4" t="s">
        <v>117</v>
      </c>
      <c r="C191" s="5"/>
      <c r="D191" s="5"/>
      <c r="E191" s="5"/>
    </row>
    <row r="192" spans="1:5" ht="180.75" hidden="1" customHeight="1" x14ac:dyDescent="0.3">
      <c r="A192" s="3" t="s">
        <v>344</v>
      </c>
      <c r="B192" s="4" t="s">
        <v>118</v>
      </c>
      <c r="C192" s="5">
        <f>C193</f>
        <v>0</v>
      </c>
      <c r="D192" s="5">
        <f>D193</f>
        <v>0</v>
      </c>
      <c r="E192" s="5">
        <f>E193</f>
        <v>0</v>
      </c>
    </row>
    <row r="193" spans="1:9" ht="174.75" hidden="1" customHeight="1" x14ac:dyDescent="0.3">
      <c r="A193" s="3" t="s">
        <v>343</v>
      </c>
      <c r="B193" s="4" t="s">
        <v>119</v>
      </c>
      <c r="C193" s="5"/>
      <c r="D193" s="5"/>
      <c r="E193" s="5"/>
    </row>
    <row r="194" spans="1:9" ht="171" hidden="1" customHeight="1" x14ac:dyDescent="0.3">
      <c r="A194" s="3" t="s">
        <v>347</v>
      </c>
      <c r="B194" s="4" t="s">
        <v>120</v>
      </c>
      <c r="C194" s="5">
        <f>C195</f>
        <v>0</v>
      </c>
      <c r="D194" s="5">
        <f>D195</f>
        <v>0</v>
      </c>
      <c r="E194" s="5">
        <f>E195</f>
        <v>0</v>
      </c>
    </row>
    <row r="195" spans="1:9" ht="178.5" hidden="1" customHeight="1" x14ac:dyDescent="0.3">
      <c r="A195" s="3" t="s">
        <v>346</v>
      </c>
      <c r="B195" s="4" t="s">
        <v>121</v>
      </c>
      <c r="C195" s="5"/>
      <c r="D195" s="5"/>
      <c r="E195" s="5"/>
    </row>
    <row r="196" spans="1:9" ht="98.25" customHeight="1" x14ac:dyDescent="0.3">
      <c r="A196" s="3" t="s">
        <v>499</v>
      </c>
      <c r="B196" s="4" t="s">
        <v>252</v>
      </c>
      <c r="C196" s="5">
        <f>C197</f>
        <v>101922.59999999999</v>
      </c>
      <c r="D196" s="5">
        <f>D197</f>
        <v>0</v>
      </c>
      <c r="E196" s="5">
        <f>E197</f>
        <v>0</v>
      </c>
    </row>
    <row r="197" spans="1:9" ht="79.900000000000006" customHeight="1" x14ac:dyDescent="0.3">
      <c r="A197" s="3" t="s">
        <v>432</v>
      </c>
      <c r="B197" s="4" t="s">
        <v>250</v>
      </c>
      <c r="C197" s="5">
        <f>97405.4+3528+1928.3-939.1</f>
        <v>101922.59999999999</v>
      </c>
      <c r="D197" s="5">
        <v>0</v>
      </c>
      <c r="E197" s="5">
        <v>0</v>
      </c>
    </row>
    <row r="198" spans="1:9" ht="213.75" hidden="1" customHeight="1" x14ac:dyDescent="0.3">
      <c r="A198" s="3" t="s">
        <v>348</v>
      </c>
      <c r="B198" s="4" t="s">
        <v>122</v>
      </c>
      <c r="C198" s="5">
        <f>C199</f>
        <v>0</v>
      </c>
      <c r="D198" s="5">
        <f>D199</f>
        <v>0</v>
      </c>
      <c r="E198" s="5">
        <f>E199</f>
        <v>0</v>
      </c>
    </row>
    <row r="199" spans="1:9" ht="216" hidden="1" customHeight="1" x14ac:dyDescent="0.3">
      <c r="A199" s="3" t="s">
        <v>345</v>
      </c>
      <c r="B199" s="4" t="s">
        <v>123</v>
      </c>
      <c r="C199" s="5"/>
      <c r="D199" s="5"/>
      <c r="E199" s="5"/>
    </row>
    <row r="200" spans="1:9" ht="42" hidden="1" customHeight="1" x14ac:dyDescent="0.3">
      <c r="A200" s="3" t="s">
        <v>289</v>
      </c>
      <c r="B200" s="4" t="s">
        <v>288</v>
      </c>
      <c r="C200" s="5">
        <f>C201</f>
        <v>0</v>
      </c>
      <c r="D200" s="5">
        <f>D201</f>
        <v>0</v>
      </c>
      <c r="E200" s="5">
        <f>E201</f>
        <v>0</v>
      </c>
    </row>
    <row r="201" spans="1:9" ht="61.5" hidden="1" customHeight="1" x14ac:dyDescent="0.3">
      <c r="A201" s="3" t="s">
        <v>286</v>
      </c>
      <c r="B201" s="4" t="s">
        <v>287</v>
      </c>
      <c r="C201" s="5"/>
      <c r="D201" s="5"/>
      <c r="E201" s="5"/>
    </row>
    <row r="202" spans="1:9" ht="87" customHeight="1" x14ac:dyDescent="0.3">
      <c r="A202" s="3" t="s">
        <v>500</v>
      </c>
      <c r="B202" s="4" t="s">
        <v>230</v>
      </c>
      <c r="C202" s="5">
        <f>C203</f>
        <v>2740.5</v>
      </c>
      <c r="D202" s="5">
        <f>D203</f>
        <v>2306.1</v>
      </c>
      <c r="E202" s="5">
        <f>E203</f>
        <v>2251.9</v>
      </c>
    </row>
    <row r="203" spans="1:9" ht="99.75" customHeight="1" x14ac:dyDescent="0.3">
      <c r="A203" s="3" t="s">
        <v>433</v>
      </c>
      <c r="B203" s="4" t="s">
        <v>229</v>
      </c>
      <c r="C203" s="5">
        <f>2306.1+434.4</f>
        <v>2740.5</v>
      </c>
      <c r="D203" s="5">
        <v>2306.1</v>
      </c>
      <c r="E203" s="5">
        <v>2251.9</v>
      </c>
    </row>
    <row r="204" spans="1:9" ht="79.900000000000006" hidden="1" customHeight="1" x14ac:dyDescent="0.3">
      <c r="A204" s="3" t="s">
        <v>67</v>
      </c>
      <c r="B204" s="4" t="s">
        <v>124</v>
      </c>
      <c r="C204" s="5">
        <f>C205</f>
        <v>0</v>
      </c>
      <c r="D204" s="5">
        <f>D205</f>
        <v>0</v>
      </c>
      <c r="E204" s="5">
        <f>E205</f>
        <v>0</v>
      </c>
    </row>
    <row r="205" spans="1:9" ht="79.900000000000006" hidden="1" customHeight="1" x14ac:dyDescent="0.3">
      <c r="A205" s="3" t="s">
        <v>68</v>
      </c>
      <c r="B205" s="4" t="s">
        <v>125</v>
      </c>
      <c r="C205" s="5">
        <f>3019.8-3019.8</f>
        <v>0</v>
      </c>
      <c r="D205" s="5">
        <f>3001.5-3001.5</f>
        <v>0</v>
      </c>
      <c r="E205" s="5">
        <f>3016.1-3016.1</f>
        <v>0</v>
      </c>
      <c r="G205" s="24"/>
      <c r="H205" s="24"/>
      <c r="I205" s="24"/>
    </row>
    <row r="206" spans="1:9" ht="79.900000000000006" hidden="1" customHeight="1" x14ac:dyDescent="0.3">
      <c r="A206" s="3" t="s">
        <v>149</v>
      </c>
      <c r="B206" s="4" t="s">
        <v>148</v>
      </c>
      <c r="C206" s="5">
        <f>C207</f>
        <v>0</v>
      </c>
      <c r="D206" s="5">
        <f>D207</f>
        <v>0</v>
      </c>
      <c r="E206" s="5">
        <f>E207</f>
        <v>0</v>
      </c>
    </row>
    <row r="207" spans="1:9" ht="5.25" hidden="1" customHeight="1" x14ac:dyDescent="0.3">
      <c r="A207" s="3" t="s">
        <v>151</v>
      </c>
      <c r="B207" s="4" t="s">
        <v>150</v>
      </c>
      <c r="C207" s="5"/>
      <c r="D207" s="5"/>
      <c r="E207" s="5"/>
    </row>
    <row r="208" spans="1:9" ht="70.5" hidden="1" customHeight="1" x14ac:dyDescent="0.3">
      <c r="A208" s="3" t="s">
        <v>434</v>
      </c>
      <c r="B208" s="4" t="s">
        <v>137</v>
      </c>
      <c r="C208" s="5">
        <f>C209</f>
        <v>0</v>
      </c>
      <c r="D208" s="5">
        <f>D209</f>
        <v>0</v>
      </c>
      <c r="E208" s="5">
        <f>E209</f>
        <v>0</v>
      </c>
    </row>
    <row r="209" spans="1:5" ht="72" hidden="1" customHeight="1" x14ac:dyDescent="0.3">
      <c r="A209" s="3" t="s">
        <v>435</v>
      </c>
      <c r="B209" s="4" t="s">
        <v>138</v>
      </c>
      <c r="C209" s="5"/>
      <c r="D209" s="5"/>
      <c r="E209" s="5"/>
    </row>
    <row r="210" spans="1:5" ht="56.25" x14ac:dyDescent="0.3">
      <c r="A210" s="3" t="s">
        <v>437</v>
      </c>
      <c r="B210" s="4" t="s">
        <v>126</v>
      </c>
      <c r="C210" s="5">
        <f>C211</f>
        <v>3141.9</v>
      </c>
      <c r="D210" s="5">
        <f>D211</f>
        <v>2526.9</v>
      </c>
      <c r="E210" s="5">
        <f>E211</f>
        <v>2634.2</v>
      </c>
    </row>
    <row r="211" spans="1:5" ht="97.5" customHeight="1" x14ac:dyDescent="0.3">
      <c r="A211" s="3" t="s">
        <v>501</v>
      </c>
      <c r="B211" s="4" t="s">
        <v>127</v>
      </c>
      <c r="C211" s="5">
        <v>3141.9</v>
      </c>
      <c r="D211" s="5">
        <v>2526.9</v>
      </c>
      <c r="E211" s="5">
        <v>2634.2</v>
      </c>
    </row>
    <row r="212" spans="1:5" ht="35.25" customHeight="1" x14ac:dyDescent="0.3">
      <c r="A212" s="3" t="s">
        <v>69</v>
      </c>
      <c r="B212" s="4" t="s">
        <v>128</v>
      </c>
      <c r="C212" s="5">
        <f>C213</f>
        <v>810278.2</v>
      </c>
      <c r="D212" s="5">
        <f>D213</f>
        <v>838884.1</v>
      </c>
      <c r="E212" s="5">
        <f>E213</f>
        <v>893999.4</v>
      </c>
    </row>
    <row r="213" spans="1:5" ht="39" customHeight="1" x14ac:dyDescent="0.3">
      <c r="A213" s="3" t="s">
        <v>70</v>
      </c>
      <c r="B213" s="4" t="s">
        <v>129</v>
      </c>
      <c r="C213" s="5">
        <f>797648.7+14691-2061.5</f>
        <v>810278.2</v>
      </c>
      <c r="D213" s="5">
        <v>838884.1</v>
      </c>
      <c r="E213" s="5">
        <v>893999.4</v>
      </c>
    </row>
    <row r="214" spans="1:5" s="19" customFormat="1" ht="35.25" customHeight="1" x14ac:dyDescent="0.3">
      <c r="A214" s="1" t="s">
        <v>71</v>
      </c>
      <c r="B214" s="2" t="s">
        <v>130</v>
      </c>
      <c r="C214" s="12">
        <f>C215+C225+C221+C219+C223+C217</f>
        <v>65217.599999999991</v>
      </c>
      <c r="D214" s="12">
        <f>D215+D225+D221+D219+D223+D217</f>
        <v>66772.899999999994</v>
      </c>
      <c r="E214" s="12">
        <f>E215+E225+E221+E219+E223+E217</f>
        <v>60590.399999999994</v>
      </c>
    </row>
    <row r="215" spans="1:5" ht="106.5" customHeight="1" x14ac:dyDescent="0.3">
      <c r="A215" s="3" t="s">
        <v>502</v>
      </c>
      <c r="B215" s="4" t="s">
        <v>131</v>
      </c>
      <c r="C215" s="5">
        <f>C216</f>
        <v>6969.8</v>
      </c>
      <c r="D215" s="5">
        <f>D216</f>
        <v>14243.3</v>
      </c>
      <c r="E215" s="5">
        <f>E216</f>
        <v>7472.2</v>
      </c>
    </row>
    <row r="216" spans="1:5" ht="122.25" customHeight="1" x14ac:dyDescent="0.3">
      <c r="A216" s="3" t="s">
        <v>438</v>
      </c>
      <c r="B216" s="4" t="s">
        <v>132</v>
      </c>
      <c r="C216" s="5">
        <v>6969.8</v>
      </c>
      <c r="D216" s="5">
        <f>7118.2+7125.1</f>
        <v>14243.3</v>
      </c>
      <c r="E216" s="5">
        <v>7472.2</v>
      </c>
    </row>
    <row r="217" spans="1:5" ht="105.75" customHeight="1" x14ac:dyDescent="0.3">
      <c r="A217" s="3" t="s">
        <v>505</v>
      </c>
      <c r="B217" s="4" t="s">
        <v>503</v>
      </c>
      <c r="C217" s="5">
        <f>C218</f>
        <v>6300.2</v>
      </c>
      <c r="D217" s="5">
        <f>D218</f>
        <v>0</v>
      </c>
      <c r="E217" s="5">
        <f>E218</f>
        <v>0</v>
      </c>
    </row>
    <row r="218" spans="1:5" ht="105" customHeight="1" x14ac:dyDescent="0.3">
      <c r="A218" s="3" t="s">
        <v>506</v>
      </c>
      <c r="B218" s="4" t="s">
        <v>504</v>
      </c>
      <c r="C218" s="5">
        <v>6300.2</v>
      </c>
      <c r="D218" s="5">
        <v>0</v>
      </c>
      <c r="E218" s="5">
        <v>0</v>
      </c>
    </row>
    <row r="219" spans="1:5" ht="137.25" customHeight="1" x14ac:dyDescent="0.3">
      <c r="A219" s="3" t="s">
        <v>439</v>
      </c>
      <c r="B219" s="4" t="s">
        <v>240</v>
      </c>
      <c r="C219" s="5">
        <f>C220</f>
        <v>32654.2</v>
      </c>
      <c r="D219" s="5">
        <f>D220</f>
        <v>32576</v>
      </c>
      <c r="E219" s="5">
        <f>E220</f>
        <v>32576</v>
      </c>
    </row>
    <row r="220" spans="1:5" ht="189.75" customHeight="1" x14ac:dyDescent="0.3">
      <c r="A220" s="3" t="s">
        <v>507</v>
      </c>
      <c r="B220" s="4" t="s">
        <v>241</v>
      </c>
      <c r="C220" s="5">
        <f>32888.5-234.3</f>
        <v>32654.2</v>
      </c>
      <c r="D220" s="5">
        <v>32576</v>
      </c>
      <c r="E220" s="5">
        <v>32576</v>
      </c>
    </row>
    <row r="221" spans="1:5" ht="83.25" hidden="1" customHeight="1" x14ac:dyDescent="0.3">
      <c r="A221" s="3" t="s">
        <v>177</v>
      </c>
      <c r="B221" s="4" t="s">
        <v>176</v>
      </c>
      <c r="C221" s="5">
        <f>C222</f>
        <v>0</v>
      </c>
      <c r="D221" s="5">
        <f>D222</f>
        <v>0</v>
      </c>
      <c r="E221" s="5">
        <f>E222</f>
        <v>0</v>
      </c>
    </row>
    <row r="222" spans="1:5" ht="102.6" hidden="1" customHeight="1" x14ac:dyDescent="0.3">
      <c r="A222" s="3" t="s">
        <v>175</v>
      </c>
      <c r="B222" s="4" t="s">
        <v>174</v>
      </c>
      <c r="C222" s="5"/>
      <c r="D222" s="5"/>
      <c r="E222" s="5"/>
    </row>
    <row r="223" spans="1:5" ht="102.6" hidden="1" customHeight="1" x14ac:dyDescent="0.3">
      <c r="A223" s="3" t="s">
        <v>248</v>
      </c>
      <c r="B223" s="4" t="s">
        <v>249</v>
      </c>
      <c r="C223" s="5">
        <f>C224</f>
        <v>0</v>
      </c>
      <c r="D223" s="5">
        <f>D224</f>
        <v>0</v>
      </c>
      <c r="E223" s="5">
        <f>E224</f>
        <v>0</v>
      </c>
    </row>
    <row r="224" spans="1:5" ht="102.6" hidden="1" customHeight="1" x14ac:dyDescent="0.3">
      <c r="A224" s="3" t="s">
        <v>247</v>
      </c>
      <c r="B224" s="4" t="s">
        <v>246</v>
      </c>
      <c r="C224" s="5"/>
      <c r="D224" s="5"/>
      <c r="E224" s="5"/>
    </row>
    <row r="225" spans="1:5" ht="57" customHeight="1" x14ac:dyDescent="0.3">
      <c r="A225" s="3" t="s">
        <v>508</v>
      </c>
      <c r="B225" s="4" t="s">
        <v>133</v>
      </c>
      <c r="C225" s="5">
        <f>C226</f>
        <v>19293.399999999998</v>
      </c>
      <c r="D225" s="5">
        <f>D226</f>
        <v>19953.599999999999</v>
      </c>
      <c r="E225" s="5">
        <f>E226</f>
        <v>20542.199999999997</v>
      </c>
    </row>
    <row r="226" spans="1:5" ht="62.25" customHeight="1" x14ac:dyDescent="0.3">
      <c r="A226" s="3" t="s">
        <v>509</v>
      </c>
      <c r="B226" s="4" t="s">
        <v>134</v>
      </c>
      <c r="C226" s="5">
        <f>19953.6+254.5+1294.6-2209.3</f>
        <v>19293.399999999998</v>
      </c>
      <c r="D226" s="5">
        <v>19953.599999999999</v>
      </c>
      <c r="E226" s="5">
        <f>19953.6+588.6</f>
        <v>20542.199999999997</v>
      </c>
    </row>
    <row r="227" spans="1:5" ht="35.25" customHeight="1" x14ac:dyDescent="0.3">
      <c r="A227" s="3" t="s">
        <v>228</v>
      </c>
      <c r="B227" s="4" t="s">
        <v>227</v>
      </c>
      <c r="C227" s="5">
        <f t="shared" ref="C227:E228" si="3">C228</f>
        <v>4274</v>
      </c>
      <c r="D227" s="5">
        <f t="shared" si="3"/>
        <v>0</v>
      </c>
      <c r="E227" s="5">
        <f t="shared" si="3"/>
        <v>0</v>
      </c>
    </row>
    <row r="228" spans="1:5" ht="56.25" customHeight="1" x14ac:dyDescent="0.3">
      <c r="A228" s="3" t="s">
        <v>521</v>
      </c>
      <c r="B228" s="4" t="s">
        <v>223</v>
      </c>
      <c r="C228" s="5">
        <f t="shared" si="3"/>
        <v>4274</v>
      </c>
      <c r="D228" s="5">
        <f t="shared" si="3"/>
        <v>0</v>
      </c>
      <c r="E228" s="5">
        <f t="shared" si="3"/>
        <v>0</v>
      </c>
    </row>
    <row r="229" spans="1:5" ht="137.25" customHeight="1" x14ac:dyDescent="0.3">
      <c r="A229" s="3" t="s">
        <v>522</v>
      </c>
      <c r="B229" s="4" t="s">
        <v>226</v>
      </c>
      <c r="C229" s="5">
        <v>4274</v>
      </c>
      <c r="D229" s="5">
        <v>0</v>
      </c>
      <c r="E229" s="5">
        <v>0</v>
      </c>
    </row>
    <row r="230" spans="1:5" s="27" customFormat="1" ht="34.9" customHeight="1" x14ac:dyDescent="0.35">
      <c r="A230" s="25" t="s">
        <v>75</v>
      </c>
      <c r="B230" s="26"/>
      <c r="C230" s="15">
        <f>C13+C119</f>
        <v>3157458.2</v>
      </c>
      <c r="D230" s="15">
        <f>D13+D119</f>
        <v>2573427.1999999997</v>
      </c>
      <c r="E230" s="15">
        <f>E13+E119</f>
        <v>2646271.2000000002</v>
      </c>
    </row>
    <row r="231" spans="1:5" ht="18" customHeight="1" x14ac:dyDescent="0.3">
      <c r="C231" s="28"/>
      <c r="D231" s="28"/>
    </row>
    <row r="232" spans="1:5" ht="18" customHeight="1" x14ac:dyDescent="0.3">
      <c r="A232" s="29"/>
      <c r="B232" s="30"/>
      <c r="C232" s="31"/>
      <c r="D232" s="31"/>
      <c r="E232" s="31"/>
    </row>
    <row r="233" spans="1:5" ht="19.149999999999999" customHeight="1" x14ac:dyDescent="0.3">
      <c r="A233" s="29" t="s">
        <v>523</v>
      </c>
      <c r="B233" s="30"/>
      <c r="C233" s="30"/>
      <c r="E233" s="30" t="s">
        <v>524</v>
      </c>
    </row>
    <row r="234" spans="1:5" s="35" customFormat="1" ht="18" customHeight="1" x14ac:dyDescent="0.3">
      <c r="C234" s="38">
        <v>3049728</v>
      </c>
      <c r="D234" s="38">
        <v>2566302.1</v>
      </c>
      <c r="E234" s="39">
        <v>2645682.6</v>
      </c>
    </row>
    <row r="235" spans="1:5" s="35" customFormat="1" ht="18" customHeight="1" x14ac:dyDescent="0.3">
      <c r="C235" s="38">
        <f>C234-C230</f>
        <v>-107730.20000000019</v>
      </c>
      <c r="D235" s="38">
        <f t="shared" ref="D235:E235" si="4">D234-D230</f>
        <v>-7125.0999999996275</v>
      </c>
      <c r="E235" s="38">
        <f t="shared" si="4"/>
        <v>-588.60000000009313</v>
      </c>
    </row>
    <row r="236" spans="1:5" s="35" customFormat="1" ht="18" hidden="1" customHeight="1" x14ac:dyDescent="0.3">
      <c r="C236" s="43">
        <v>2599126.5</v>
      </c>
      <c r="D236" s="43">
        <v>2609400.2999999998</v>
      </c>
      <c r="E236" s="43">
        <v>2367733</v>
      </c>
    </row>
    <row r="237" spans="1:5" s="35" customFormat="1" ht="18" hidden="1" customHeight="1" x14ac:dyDescent="0.3">
      <c r="C237" s="43">
        <f>C230-C236</f>
        <v>558331.70000000019</v>
      </c>
      <c r="D237" s="43">
        <f>D230-D236</f>
        <v>-35973.100000000093</v>
      </c>
      <c r="E237" s="43">
        <f>E230-E236</f>
        <v>278538.20000000019</v>
      </c>
    </row>
    <row r="238" spans="1:5" s="35" customFormat="1" ht="18" hidden="1" customHeight="1" x14ac:dyDescent="0.3">
      <c r="C238" s="36">
        <f>C237-C19-C39</f>
        <v>465239.00000000017</v>
      </c>
      <c r="D238" s="36">
        <f>D237-D19-D39</f>
        <v>-123590.40000000008</v>
      </c>
      <c r="E238" s="36">
        <f>E237-E19-E39</f>
        <v>187525.30000000019</v>
      </c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42"/>
      <c r="D240" s="42"/>
      <c r="E240" s="42"/>
    </row>
    <row r="241" spans="3:5" s="35" customFormat="1" ht="18" hidden="1" customHeight="1" x14ac:dyDescent="0.3">
      <c r="C241" s="34"/>
      <c r="D241" s="34"/>
    </row>
    <row r="242" spans="3:5" s="40" customFormat="1" ht="18" hidden="1" customHeight="1" x14ac:dyDescent="0.3">
      <c r="C242" s="41"/>
      <c r="D242" s="41"/>
    </row>
    <row r="243" spans="3:5" ht="18" hidden="1" customHeight="1" x14ac:dyDescent="0.3">
      <c r="C243" s="44">
        <f>C19+C39</f>
        <v>93092.7</v>
      </c>
      <c r="D243" s="44">
        <f>D19+D39</f>
        <v>87617.299999999988</v>
      </c>
      <c r="E243" s="44">
        <f>E19+E39</f>
        <v>91012.9</v>
      </c>
    </row>
    <row r="244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Поправка №4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'Поправка №4'!Заголовки_для_печати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rep:2.43.1.250</dc:description>
  <cp:lastModifiedBy>user</cp:lastModifiedBy>
  <cp:lastPrinted>2023-12-07T12:23:07Z</cp:lastPrinted>
  <dcterms:created xsi:type="dcterms:W3CDTF">2017-12-22T12:29:18Z</dcterms:created>
  <dcterms:modified xsi:type="dcterms:W3CDTF">2023-12-15T12:16:32Z</dcterms:modified>
</cp:coreProperties>
</file>