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0" windowWidth="20730" windowHeight="10320" tabRatio="502" activeTab="0"/>
  </bookViews>
  <sheets>
    <sheet name="2022" sheetId="1" r:id="rId1"/>
  </sheets>
  <definedNames>
    <definedName name="_xlnm.Print_Area" localSheetId="0">'2022'!$A$2:$I$196</definedName>
  </definedNames>
  <calcPr fullCalcOnLoad="1"/>
</workbook>
</file>

<file path=xl/sharedStrings.xml><?xml version="1.0" encoding="utf-8"?>
<sst xmlns="http://schemas.openxmlformats.org/spreadsheetml/2006/main" count="453" uniqueCount="332">
  <si>
    <t>%</t>
  </si>
  <si>
    <t>ед.</t>
  </si>
  <si>
    <t>Принятые меры</t>
  </si>
  <si>
    <t>ед. измере-ния</t>
  </si>
  <si>
    <t>Показатель</t>
  </si>
  <si>
    <t>Кол-во показ. в индексе</t>
  </si>
  <si>
    <t>чел.</t>
  </si>
  <si>
    <t>Снижение смертности населения от заболеваний системы кровообращения</t>
  </si>
  <si>
    <t>Снижение смертности от новообразований</t>
  </si>
  <si>
    <t>тыс. кв.м.</t>
  </si>
  <si>
    <t>Код</t>
  </si>
  <si>
    <t>Увеличение числа граждан, прошедших профилактические осмотры</t>
  </si>
  <si>
    <t>тыс. чел.</t>
  </si>
  <si>
    <t>случ. на 100 тыс. нас.</t>
  </si>
  <si>
    <t>Снижение младенческой смертности</t>
  </si>
  <si>
    <t>8.1.</t>
  </si>
  <si>
    <t>Увеличение числен-ности обучающихся, охваченных основны-ми и дополнительными общеобразовательными программами цифро-вого, естественно-научного и гумани-тарного профилей</t>
  </si>
  <si>
    <t>Финансовая поддержка при рождении детей</t>
  </si>
  <si>
    <t>км</t>
  </si>
  <si>
    <t>Увеличение объема жилищного строительства</t>
  </si>
  <si>
    <t>*</t>
  </si>
  <si>
    <t>Увеличение количества  вновь созданных  субъектов МСП Октябрьского района</t>
  </si>
  <si>
    <t>Увеличение укомплектованности врачебных должностей  в подразделениях, оказывающих медицинскую помощь в амбулаторных условиях</t>
  </si>
  <si>
    <t>Увеличение укомплектованности должностей  среднего медицинского персонала в подразделениях, оказывающих медицинскую помощь в амбулаторных условиях</t>
  </si>
  <si>
    <t>Увеличение количества созданных реконструированных и капитально отремонтированных образовательных учреждений</t>
  </si>
  <si>
    <t>Увеличение количества созданных (реконструированных) и капитально отремонтированных объектов организации культуры</t>
  </si>
  <si>
    <t>Количество дорожно-транспортных происшествий на автомобильных дорогах местного значения Октябрьского района</t>
  </si>
  <si>
    <t>Доля обустроенных мест массового отдыха населения (парков) муниципального образования «Октябрьский район» от общего количества мест массового отдыха населения в муниципальном образовании «Октябрьский район»</t>
  </si>
  <si>
    <t>Доля благоустроенных общественных территорий от общего количества общественных территорий муниципального образования «Октябрьский район»</t>
  </si>
  <si>
    <t>Доля благоустроенных дворовых территорий многоквартирных домов от общего количества дворовых территорий многоквартирных домов муниципального образования «Октябрьский район»</t>
  </si>
  <si>
    <t>Увеличение доли граждан, принявших участие в решении вопросов городской среды</t>
  </si>
  <si>
    <t>Увеличение количества благоустроенных общественных территорий, включенных в государственные (муниципальные) программы формирования современной городской среды</t>
  </si>
  <si>
    <t>Доля населения Октябрьского района, обеспеченного качественной питьевой водой из систем центрального водоснабжения</t>
  </si>
  <si>
    <t>Увеличение количества выдаваемых микрозаймов МФО субъектам МСП в Ростовской области</t>
  </si>
  <si>
    <t>Увеличение количества субъектов МСП  и самозанятых граждан, получивших поддержку в рамках регионального проекта</t>
  </si>
  <si>
    <t xml:space="preserve">Осуществление полномочий по предоставлению мер социальной поддержки детей первого-второго года жизни из малоимущих семей </t>
  </si>
  <si>
    <t xml:space="preserve">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t>
  </si>
  <si>
    <t xml:space="preserve">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</si>
  <si>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</si>
  <si>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Осуществление ежемесячной денежной выплаты в связи с рождением (усыновлением) первого ребенка </t>
  </si>
  <si>
    <t>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t>
  </si>
  <si>
    <t>8.1.1.</t>
  </si>
  <si>
    <t>тыс.руб.</t>
  </si>
  <si>
    <t>4.1.1.</t>
  </si>
  <si>
    <t>1.2.  Муниципальный проект «Борьба с сердечнососудистыми заболеваниями»</t>
  </si>
  <si>
    <t>1.2.1.</t>
  </si>
  <si>
    <t>1.3. Муниципальный проект «Борьба с онкологическими заболеваниями»</t>
  </si>
  <si>
    <t>1.3.1.</t>
  </si>
  <si>
    <t>1.4.1.</t>
  </si>
  <si>
    <t>1.5. Муниципальный проект «Обеспечение медицинских организаций системы здравоохранения Ростовской области квалифицированными кадрами»</t>
  </si>
  <si>
    <t>1.5.1.</t>
  </si>
  <si>
    <t>1.5.2.</t>
  </si>
  <si>
    <t>1.5.3.</t>
  </si>
  <si>
    <t>2.1. Муниципальный проект «Современная школа»</t>
  </si>
  <si>
    <t>2.1.2.</t>
  </si>
  <si>
    <t>2.8.1.</t>
  </si>
  <si>
    <t>3.4. Муниципальный проект «Спорт – норма жизни»</t>
  </si>
  <si>
    <t>3.4.1.</t>
  </si>
  <si>
    <t>3.5. Муниципальный проект «Финансовая поддержка при рождении детей»</t>
  </si>
  <si>
    <t>3.5.1.</t>
  </si>
  <si>
    <t>3.5.1.1.</t>
  </si>
  <si>
    <t>3.5.1.2.</t>
  </si>
  <si>
    <t>3.5.1.3.</t>
  </si>
  <si>
    <t>3.5.1.4.</t>
  </si>
  <si>
    <t>3.5.1.5.</t>
  </si>
  <si>
    <t>3.5.1.6</t>
  </si>
  <si>
    <t>4.1. Муниципальный проект «Обеспечение качественно нового уровня развития инфраструктуры культуры»</t>
  </si>
  <si>
    <t>5. Национальный проект «Безопасные и качественные автомобильные дороги»</t>
  </si>
  <si>
    <t>5.1.1.</t>
  </si>
  <si>
    <t>6. Национальный проект «Жилье и городская среда»</t>
  </si>
  <si>
    <t>6.1.1.</t>
  </si>
  <si>
    <t>6.1.2.</t>
  </si>
  <si>
    <t>6.2.1.</t>
  </si>
  <si>
    <t>6.3.3.</t>
  </si>
  <si>
    <t>7. Национальный проект «Экология»</t>
  </si>
  <si>
    <t>7.2.1.</t>
  </si>
  <si>
    <t>8. Национальный проект «Малое и среднее предпринимательство»</t>
  </si>
  <si>
    <t>8.2.1.</t>
  </si>
  <si>
    <t>8.2. Муниципальный проект «Расширение доступа субъектов МСП к финансовым ресурсам, в том числе к льготному финансированию»</t>
  </si>
  <si>
    <t>8.4.1.</t>
  </si>
  <si>
    <t>9. Национальный проект «Цифровая экономика»</t>
  </si>
  <si>
    <t>9.1.1.</t>
  </si>
  <si>
    <t>Увеличение доли граждан, систематически занимающихся физической культурой и спортом</t>
  </si>
  <si>
    <t>1.     Национальный проект «Здравоохранение»</t>
  </si>
  <si>
    <t>2.     Национальный проект «Образование»</t>
  </si>
  <si>
    <t>Индекс реализации нацпроектов</t>
  </si>
  <si>
    <t>Итого по национальному проекту "Здравоохранение"</t>
  </si>
  <si>
    <t>Пояснения</t>
  </si>
  <si>
    <t>Итого по национальному проекту "Образование"</t>
  </si>
  <si>
    <t>Итого по национальному проекту "Культура"</t>
  </si>
  <si>
    <t>Итого по национальному проекту "Демография"</t>
  </si>
  <si>
    <t>Итого но национальному проекту "Безопасные и качественные автомобильные дороги"</t>
  </si>
  <si>
    <t>Итого по национальному проекту " Малое и среднее предпринимательство"</t>
  </si>
  <si>
    <t>Итого по национальному проекту "Цифровая экономика"</t>
  </si>
  <si>
    <t>4. Национальный проект «Культура»</t>
  </si>
  <si>
    <t>5.1.2.</t>
  </si>
  <si>
    <t>Итого:</t>
  </si>
  <si>
    <t>1.1. Муниципальный проект «Развитие первичной медико-санитарной помощи»</t>
  </si>
  <si>
    <t>1.1.1.</t>
  </si>
  <si>
    <t>1.1.2.</t>
  </si>
  <si>
    <t>1.7.1.</t>
  </si>
  <si>
    <t>4.2. Муниципальный проект « Создание условий для реализации творческого потенциала нации»</t>
  </si>
  <si>
    <t>Увеличение количества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t>
  </si>
  <si>
    <t>4.2.1.</t>
  </si>
  <si>
    <t>Увеличение количества пролеченных иностранных граждан</t>
  </si>
  <si>
    <t>Сопровождение субъектов МСП, заключивших экспортный контракт по итогам акселерационной поддержки</t>
  </si>
  <si>
    <t>2.3. Муниципальный проект «Поддержка семей, имеющих детей»</t>
  </si>
  <si>
    <t>2.3.1</t>
  </si>
  <si>
    <t>4.3. Муниципальный проект «Цифровизация услуг и формирование информационного пространства в сфере культуры»</t>
  </si>
  <si>
    <t>4.3.1.</t>
  </si>
  <si>
    <t>7.1.1.</t>
  </si>
  <si>
    <t>Увеличение площади восстановленных водных объектов Октябрьского района</t>
  </si>
  <si>
    <t>га</t>
  </si>
  <si>
    <t>10. Национальный проект «Производительность труда и поддержка занятости»</t>
  </si>
  <si>
    <t>10.1 Муниципальный проект «Системные меры по повышению производительности труда»</t>
  </si>
  <si>
    <t>10.1.1.</t>
  </si>
  <si>
    <t>10.1.2.</t>
  </si>
  <si>
    <t xml:space="preserve">Рост производительности труда на средних и крупных предприятиях базовых несырьевых отраслей экономики </t>
  </si>
  <si>
    <t>Увеличение количества сопровождаемых средних и крупных предприятий базовых несырьевых отраслей экономики, вовлеченных в реализацию  национального проекта «Повышение производительности труда и поддержка занятости»</t>
  </si>
  <si>
    <t>Итого по национальному проекту «Производительность труда и поддержка занятости»</t>
  </si>
  <si>
    <t>1.4. Муниципальный проект «Развитие детского здравоохранения, включая создание современной инфраструктуры оказания медицинской помощи детям»</t>
  </si>
  <si>
    <t>Итого по национальному проекту «Жилье и городская среда»:</t>
  </si>
  <si>
    <t>Итого по национальному проекту «Экология»:</t>
  </si>
  <si>
    <t>1.7. Муниципальный проект «Развитие экспорта медицинских услуг»</t>
  </si>
  <si>
    <t xml:space="preserve">
</t>
  </si>
  <si>
    <t>шт.</t>
  </si>
  <si>
    <t>5.1. Муниципальный проект «Дорожная сеть»</t>
  </si>
  <si>
    <t>Доля автомобильных дорог местного значения, соответствующих нормативным требованиям, в общей их протяженности</t>
  </si>
  <si>
    <t>5.2.  Муниципальный проект «Общесистемные меры дорожного хозяйства»</t>
  </si>
  <si>
    <t>Количество  стационарных камер фотовидеофиксации нарушений правил дорожного движения на автомобильных дорогах</t>
  </si>
  <si>
    <t>5.2.1.</t>
  </si>
  <si>
    <t>5.3. Муниципальный проект «Безопасность дорожного движения»</t>
  </si>
  <si>
    <t>5.3.1.</t>
  </si>
  <si>
    <t>5.3.2.</t>
  </si>
  <si>
    <t>Количество погибших в дорожно-транспортных происшествиях</t>
  </si>
  <si>
    <t>9.1. Муниципальный проект «Цифровое государственное управление»</t>
  </si>
  <si>
    <t>Доля взаимодействий граждан и коммерческих организаций с муниципальными органами и бюджетными учреждениями, осуществляемых в цифровом виде</t>
  </si>
  <si>
    <t>9.1.2.</t>
  </si>
  <si>
    <t>9.1.3.</t>
  </si>
  <si>
    <t>Доля внутриведомственного и межведомственного юридически значимого электронного документооборота государственных и муниципальных органов и бюджетных учреждений</t>
  </si>
  <si>
    <t>9.2.  Муниципальный проект «Кадры для цифровой экономики»</t>
  </si>
  <si>
    <t>Количество специалистов, прошедших переобучение по компетенциям цифровой экономики в рамках дополнительного образования</t>
  </si>
  <si>
    <t>9.2.1.</t>
  </si>
  <si>
    <t>9.3.1.</t>
  </si>
  <si>
    <t>9.3.2.</t>
  </si>
  <si>
    <t>9.3.3.</t>
  </si>
  <si>
    <t>9.4.1.</t>
  </si>
  <si>
    <t>9.4.2.</t>
  </si>
  <si>
    <t xml:space="preserve">Стоимостная доля закупаемого и (или) арендуемого муниципальными органами исполнительной власти, органами исполнительной власти субъектов и иными органами государственной власти отечественного программного обеспечения  </t>
  </si>
  <si>
    <t>Количество подготовленных специалистов по образовательным программам в области  информационной безопасности, с использованием в образовательном процессе отечественных высокотехнологичных комплексов и средств защиты информации</t>
  </si>
  <si>
    <t>По данным ОП № 3 МУ МВД РФ «Новочеркасское»</t>
  </si>
  <si>
    <t>Количество километров построенных (реконструированных, капитально отре-монтированных, отремонтированных дорог)</t>
  </si>
  <si>
    <t>тыс. руб.</t>
  </si>
  <si>
    <t>Всего 114 дворовых территорий, благоустроено 52 двора.</t>
  </si>
  <si>
    <t>% исполнения к цели года</t>
  </si>
  <si>
    <t>4.1.2.</t>
  </si>
  <si>
    <t>Количество организаций культуры, получивших современное оборудование</t>
  </si>
  <si>
    <t>4.2.2.</t>
  </si>
  <si>
    <t>Количество волонтеров, вовлеченных в программу «Волонтеры культуры»</t>
  </si>
  <si>
    <t>Количество самозанятых граждан, зафиксировавших свой статус, с учетом введения налогового режима для самозанятых</t>
  </si>
  <si>
    <t>9.1.4.</t>
  </si>
  <si>
    <t>Доля приоритетных муниципальных услуг и сервисов, соответствующих целевой модели цифровой трансформации (предоставление без необходимости личного посещения муниципальных органов и иных организаций, с применением реестровой модели, онлайн (в автоматическом режиме), проактивно)</t>
  </si>
  <si>
    <t>9.3. Муниципальный проект «Информационная инфраструктура»</t>
  </si>
  <si>
    <t>9.3.4.</t>
  </si>
  <si>
    <t>Доля государственных (муниципальных) образовательных организаций, реализующих образовательные программы общего и/или среднего профессионального образования, подключенных к сети «Интернет»</t>
  </si>
  <si>
    <t>Увеличение числа специалистов, вовлеченных в систему непрерывного образования медицинских работников, в том числе с использованием дистанционных образовательных технологий</t>
  </si>
  <si>
    <t>тыс.руб</t>
  </si>
  <si>
    <t>5.1.2.3.</t>
  </si>
  <si>
    <t>5.1.2.2.</t>
  </si>
  <si>
    <t>7.1.     Муниципальный проект «Сохранение уникальных водных объектов в Ростовской области»</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</si>
  <si>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т.ч. с привлечением НКО</t>
  </si>
  <si>
    <t>3. Национальный проект «Демография»</t>
  </si>
  <si>
    <t>2.2. Муниципальный проект «Успех каждого ребенка»</t>
  </si>
  <si>
    <t>2.2.2.2.</t>
  </si>
  <si>
    <t>Доля отказов при предоставлении приоритетных государственных услуг и сервисов от числа отказов в 2018 г. (844 услуг имеют статус отказана)</t>
  </si>
  <si>
    <t>2.4. Муниципальный проект "Цифровая образовательная среда"</t>
  </si>
  <si>
    <t>случ. на 1 тыс. род.</t>
  </si>
  <si>
    <t>2.4.1.1.</t>
  </si>
  <si>
    <t>8.3.2.</t>
  </si>
  <si>
    <t xml:space="preserve">По данным ОП № 3 МУ МВД РФ «Новочеркасское» </t>
  </si>
  <si>
    <t>Увеличение количества медицинских организаций, участвующих в создании и тиражировании «Новой модели медицинской организации, оказывающей первичную медико-санитарную помощь"</t>
  </si>
  <si>
    <t>Цель на 2022 год</t>
  </si>
  <si>
    <t>Модернизация первичного звена здравоохранения (Оснащение и переоснащение медицинских организаций оборудованием по перечню, утвержденному Министерством здравоохранения Российской Федерации в соответствии со стандартами оснащения медицинских организаций (их структурных подразделений)</t>
  </si>
  <si>
    <t>1.2.1.1</t>
  </si>
  <si>
    <t>1.2.1.2.</t>
  </si>
  <si>
    <t>Модернизация первичного звена здравоохранения (Оснащение и переоснащение автомобильным транспортом для доставки пациентов в медицинские организации, доставки медицинских работников до места жительства пациентов, а также для перевозки биологических материалов для исследований и доставки лекарственных препаратов до жителей отдаленных районов)</t>
  </si>
  <si>
    <t>На 2022 год показатель не запланирован</t>
  </si>
  <si>
    <t xml:space="preserve">Доля обучающихся по программам общего образования, дополнительного образования, для которых формируется цифровой образовательный профиль и индивидуальный план обучения, в числе обучающихся по данным </t>
  </si>
  <si>
    <t>Оснащение образовательных учреждений в сфере культуры ( детские школы искусств по видам искусств и училищ) музыкальными инструментами, оборудованием и учебными материалами)</t>
  </si>
  <si>
    <t>4.1.2.1</t>
  </si>
  <si>
    <t>Ремонт автодороги и тротуара по пер.Октябрьский в р.п.Каменоломни Октябрьского района Ростовской области</t>
  </si>
  <si>
    <t>Ремонт автодороги и тротуара по ул. Восточная в р.п.Каменоломни Октябрьского района Ростовской области</t>
  </si>
  <si>
    <t>Благоустройство территории площади имени 50-летия Победы в р.п.Каменоломни Октябрьского района Ростовской области</t>
  </si>
  <si>
    <t>В 2022 показатель не запланирован</t>
  </si>
  <si>
    <t>В текущем году 0 услуг имеют статус "отказано в предоставлении услуги", что составляет 0 % от количества отказов в 2018 году, Цель данного показателя не превысить 80% долю отказов от 2018 года (675,2 отказов)</t>
  </si>
  <si>
    <t>В Октябрьском районе всего 89 учреждений, из них 28 используют СЭД "Дело"</t>
  </si>
  <si>
    <t xml:space="preserve">Всего в Октябрьском районе 459 услуг на текущую дату 100 % предоставляются онлайн
</t>
  </si>
  <si>
    <t>Всего на территории Октябрьского района находится 4 врачебные амбулатории, 2 участковые больницы и 1 ЦРБ. Обеспеченность интернетом составляет 100%</t>
  </si>
  <si>
    <t>Из 36 ФАПов запланированных к подключению на текущую дату подключено 28 ФАПов. 8 ФАПов исключены из списков на подключение. В 2021 году подключено 6 ФАПов. Программа завершена</t>
  </si>
  <si>
    <t>Из 30 образовательных организаций, реализующих образовательные программы общего и/или среднего профессионального образования на текущую дату подключено 27, а 3 объекта исключены из списков на подключение. В 2021 году по программе СЗО подключено 6 образовательных организаций. Программа завершена.</t>
  </si>
  <si>
    <t>В 2021 году  здание Администрации Алексеевского сельского поселения обеспечено оптоволоконным доступом к сети интернет</t>
  </si>
  <si>
    <t>Показатель выполненный более чем на  200%, в индекс реализации национальных проектов засчитывается как исполненный на 100%.</t>
  </si>
  <si>
    <t>9.4.  Муниципальный проект «Информационная безопасность»</t>
  </si>
  <si>
    <t xml:space="preserve">Обустроено 3 парка - в ст. Кривянской, х.Маркин, р.п Каменоломни. </t>
  </si>
  <si>
    <t>Показатель не запланирован</t>
  </si>
  <si>
    <t>Доля фельдшерских и фельдшерско-акушерских пунктов муниципальной системы здравоохранения, подключенных к сети «Интернет»</t>
  </si>
  <si>
    <t>Доля медицинских организаций муниципальной системы здравоохранения (больницы и поликлиники), подключенных к сети «Интернет»</t>
  </si>
  <si>
    <t>Доля органов государственной власти, органов местного самоуправления и государственных внебюджетных фондов, подключенных к сети «Интернет»</t>
  </si>
  <si>
    <t>Амбулатория в х. Керчик-Савров и сл. Красюковская,детская поликлинника р.п.Каменоломни, женская консультация р.п. Каменоломни</t>
  </si>
  <si>
    <t>2019 год: СДК х. Киреевка; 2020 год: СДК п. Новосветловский, СДК х. Верхнегрушевский, СДК п. Кадамовский, СДК п. Казачьи Лагерни, СДК п. Персиановский; 2021 год: РДК рп. Каменоломни</t>
  </si>
  <si>
    <t>3.1.1.</t>
  </si>
  <si>
    <r>
      <rPr>
        <b/>
        <sz val="12"/>
        <rFont val="Times New Roman"/>
        <family val="1"/>
      </rPr>
      <t xml:space="preserve">Показатель выполненный более чем на  200%, в индекс реализации национальных проектов засчитывается как исполненный на 100%.   </t>
    </r>
    <r>
      <rPr>
        <sz val="12"/>
        <rFont val="Times New Roman"/>
        <family val="1"/>
      </rPr>
      <t xml:space="preserve">                                   Приведены расчетные оценочные данные</t>
    </r>
  </si>
  <si>
    <t>Из 63 общественных территорий запланированных к благоустройству на  благоуствоено 30</t>
  </si>
  <si>
    <t xml:space="preserve">Из 133 дворовых территорий благоустроенно 67 </t>
  </si>
  <si>
    <t>Лагунова В.В.</t>
  </si>
  <si>
    <t>1.6.1.</t>
  </si>
  <si>
    <t>1.6. 1.6. Муниципальный проект «Создание единого цифрового контура в здравоохранении Ростовской области на основе единой государственной информационной системы здравоохранения (ЕГИСЗ)»</t>
  </si>
  <si>
    <t>Доля записей на прием к врачу, совершенных гражданами дистанционно</t>
  </si>
  <si>
    <t>2.1.3.</t>
  </si>
  <si>
    <t>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t>
  </si>
  <si>
    <t>2.4.Муниципальный проект «Цифровая образовательная среда»</t>
  </si>
  <si>
    <t>2.4.2</t>
  </si>
  <si>
    <t>Доля общеобразовательных организаций, оснащенных в целях внедрения цифровой образовательной среды</t>
  </si>
  <si>
    <t>2.5.  Муниципальный проект «Молодые профессионалы»</t>
  </si>
  <si>
    <t>2.5.1</t>
  </si>
  <si>
    <t>Удельный вес численности выпускников профессионального  образования,  трудоустроившихся  в  первый  год  после окончания обучения, в общей численности выпускников</t>
  </si>
  <si>
    <t>2.7. Муниципальный проект «Социальная активность»</t>
  </si>
  <si>
    <t>2.7.1.</t>
  </si>
  <si>
    <t>Общая численность жителей района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муниципальных учреждений, в добровольческую (волонтерскую) деятельность</t>
  </si>
  <si>
    <t>2.8. Муниципальный проект «Патриотическое воспитание»</t>
  </si>
  <si>
    <t>Доля молодежи охваченной гражданско-патриотическими акциями и мероприятиями</t>
  </si>
  <si>
    <t>3.2. Муниципальный проект «Старшее поколение»</t>
  </si>
  <si>
    <t>3.2.2.</t>
  </si>
  <si>
    <t>Доля граждан пожилого возраста, охваченных различными формами социального обслуживания</t>
  </si>
  <si>
    <t>Создание виртуальных концертных залов на площадках организаций культуры, в том числе в домах культуры, библиотеках, музеях, для трансляции знаковых культурных мероприятий</t>
  </si>
  <si>
    <t>6.1. Муниципальный проект «Жилье»</t>
  </si>
  <si>
    <t>Ввод жилья в рамках мероприятия по стимулированию программ развития жилищного строительства  субъектов Российской Федерации</t>
  </si>
  <si>
    <t>6.2. Муниципальный проект «Формирование комфортной городской среды»</t>
  </si>
  <si>
    <t>6.2.2.</t>
  </si>
  <si>
    <t>6.2.3.</t>
  </si>
  <si>
    <t>6.2.4.</t>
  </si>
  <si>
    <t>6.2.5.</t>
  </si>
  <si>
    <t>6.4. Муниципальный проект «Чистая вода»</t>
  </si>
  <si>
    <t>6.4.1.</t>
  </si>
  <si>
    <t>6.4.2.</t>
  </si>
  <si>
    <t>Количество построенных и реконструированных крупных объектов питьевого водоснабжения</t>
  </si>
  <si>
    <t>7.2. Муниципальный проект «Комплексная система обращения с твердыми коммунальными отходами»</t>
  </si>
  <si>
    <t>Доля населения, охваченного услугой по обращению с твердыми коммунальными отходами</t>
  </si>
  <si>
    <t>7.3.1.</t>
  </si>
  <si>
    <t>Количество ликвидированных несанкционированных свалок в границах района</t>
  </si>
  <si>
    <t>8.1. Муниципальный проект «Создание благоприятных условий для осуществления деятельности самозанятыми гражданами»</t>
  </si>
  <si>
    <t>8.3.  Муниципальный проект «Создание условий для легкого старта и комфортного ведения бизнеса»</t>
  </si>
  <si>
    <t>Увеличение среднесписочной численности работников, занятых в сфере малого и среднего предпринимательства, включая индивидуальных предпринимателей</t>
  </si>
  <si>
    <t>8.4. Муниципальный проект «Акселерация субъектов малого и среднего предпринимательства»</t>
  </si>
  <si>
    <t>8.4.2.</t>
  </si>
  <si>
    <t>8.4.3.</t>
  </si>
  <si>
    <t>Количество субъектов МСП, выведенных на экспорт при поддержке центров (агентств) координации поддержки экспортноориентированных субъектов МСП</t>
  </si>
  <si>
    <t>8.5. Муниципальный проект «Популяризация предпринимательства»</t>
  </si>
  <si>
    <t>8.5.1.</t>
  </si>
  <si>
    <t>9.4.3.</t>
  </si>
  <si>
    <t>Использование отечественного программного обеспечения на компьютерной технике органов местного самоуправления</t>
  </si>
  <si>
    <t>Всего выпускников-142, трудоустроились-130.</t>
  </si>
  <si>
    <t xml:space="preserve">В добровольческую детяельность в мае 2022 г. были вовлечены 3510 человек, что составило 5,6 % от общего количества населения района в возрасте от 7 до 70 лет (62517 чел.). </t>
  </si>
  <si>
    <t>Данные сектора малого и среднего предпринимательства, Единого Реестра МСП</t>
  </si>
  <si>
    <t xml:space="preserve">Весго ПК - 108 (Администрация района – 65
Финансово-экономическое управление – 22
Хозяйственно-эксплуатационное управление – 3
Комитет по управлению муниципальным имуществом – 13
Контрольно-счетная палата – 2
Собрание депутатов – 3) на всех ПК установлено отечественное ПО в следующих пропорциях
 (Мой офис 65%; Linux 0% (план 20%); Dr.WEB 100%,Яндекс 55%, СЭД "Дело"100%;) </t>
  </si>
  <si>
    <t>Согласно данным, предоставленным в министерство ЖКХ Ростовской области Роспотребнадзором  доля населения, обеспеченного качественной питьевой водой из систем централизованного водоснабжения по результатам ежегодного мониторинга в Октябрьском районе составляет 90,61%.</t>
  </si>
  <si>
    <t>Завершение реализации объекта запланировано до 31.08.2022.</t>
  </si>
  <si>
    <t>По данным регионального оператора по обращению с твердыми коммунальными отходами ООО"ЭкостройДон"</t>
  </si>
  <si>
    <t xml:space="preserve">Ремонтные работы завершены и оплачены в полном объеме. </t>
  </si>
  <si>
    <t>7.3. Муниципальный проект«Чистая страна (Октябрьский район)»</t>
  </si>
  <si>
    <t>2.6.  Муниципальный проект «Новые возможности для каждого»</t>
  </si>
  <si>
    <t>2.6.1</t>
  </si>
  <si>
    <t>Количество граждан, ежегодно проходящих обучение по программам непрерывного образования в образовательных организациях среднего и дополнительного профессионального образования</t>
  </si>
  <si>
    <t>2020 год: ДШИ р.п. Каменоломни ( получены мальберты, учебная литература, музыкальные инструменты). 2021 год:  для РДК р.п. Каменоломни (автоклуб). В 2022 году получено звуковое оборудование, пипитры, учебные материалы, музыкальные инструменты, световое оборудование, мальберты, мебель для МБУ ДО ДШИ п. Персиановский</t>
  </si>
  <si>
    <t>Согласно изменения №205 от 23.03.2022г. к постановлению Правительства РО №272 от 05.04.2020г. проведение профилактических осмотров разрешено с 23.03.2022 года.  Профосмотры  проводятся согласно утвержденных графиков.</t>
  </si>
  <si>
    <t>Увольнение сотрудников по собственному желанию в связи с перерасчетом пенсии и по состоянию здоровья, переходом в моногоспиталя и в другие медицинские учреждения.</t>
  </si>
  <si>
    <t>Разработка проектной документации по объекту "Благоустройство территории площади имени 50-летия Победы в р.п.Каменоломни Октябрьского района Ростовской области"</t>
  </si>
  <si>
    <t>Гранд муниципальным учреждениям культуры Персиановского сельского поселения</t>
  </si>
  <si>
    <t xml:space="preserve">Показатель выполнен </t>
  </si>
  <si>
    <t>В ДШИ п. Персиановский  получено все запланированное звуковое оборудование, пипитры, учебные материалы, музыкальные инструменты, световое оборудование, мальберты, мебель.</t>
  </si>
  <si>
    <t>Денежные средства освоены в полном объеме</t>
  </si>
  <si>
    <t>6.2.2.1.</t>
  </si>
  <si>
    <t>6.2.2.2.</t>
  </si>
  <si>
    <t>Документация разработана и оплачена</t>
  </si>
  <si>
    <t xml:space="preserve">Численность населения от 3-79 лет, занимающихся физической культурой и спортом в организованной форме занятий - 35 906 чел.;  Общая численность населения - 67 492 чел.      </t>
  </si>
  <si>
    <t>Согласно данным АНО "РРАПП" (ИП Годунова Людмила Александровна - 2,8 млн.), ИП Донченко Евгений Аленксандрович, ИП Сукачева Н.Л.</t>
  </si>
  <si>
    <t>Данные Межрайонной ИФНС России № 12 по РО ООО "Эсмальгласс-Итака Русия", ООО "Шахта"Октябрьская-Южная", ООО "Антрацит Углесбыт",  ООО "Лазурит"</t>
  </si>
  <si>
    <t>Данные Межрайонной ИФНС России № 12 по РО</t>
  </si>
  <si>
    <t xml:space="preserve"> Всего граждан пожилого возраста 16734 чел., охвачено различными формами социального обслуживания 1472 чел.</t>
  </si>
  <si>
    <t xml:space="preserve">                       Заместитель главы Администрации района                                                                                                                  С.В.Федосеев</t>
  </si>
  <si>
    <t>В 2022 году запланировано повышение квалификации 13 работников учреждений культуры, в мае повысил свою квалификацию 5 человек.</t>
  </si>
  <si>
    <t>Проведены мероприятия: Георгиевская ленточка, Окна Победы, Тимуровский рейд, экологическа акция "Было/Стало", уборка территорий памятников и мест захоронения участников Великой отечественной войны, высадка деревьев в рамках акции "Сад Победы", оказание помощи ветеранам ВОВ, вдовам ветеранов ВОВ, лицам категории дети войны. Проведен "Парад у дома ветерана", шествие "Бессмертного полка" на территории городского и сельских поселений района. В рамках празднования 6-летия движения Юнармии при поддержке военнослужащих 8 Армии 150-й мотострелковой Идрицко-Берлинской дивизии им. Кутузова п. Персиановский, проведено торжественное патриотическое мероприятие. Принято участие в конкурсе "Наследники Победы". Проведены автопробеги, приуроченные к празднованию Дня Победы в ВОВ. Проведен муниципальный этап военно-патриотической игры "Победа". Проведены мероприятия в рамках акции "Мы Zа наших", акция "Посылка солдату".</t>
  </si>
  <si>
    <t xml:space="preserve">Количество граждан, предоставивших предложения об общественных территоиях, требующих благоустройства, в первоочередном порядке для включения в перечень для голосования - 2264, количество участников рейтингового голосования - 10665, итого - 12929. По итогам проведенного голосования Октябрьский район достиг следующих показателей по голосованию. Алексеевское -605, Каменоломненское -7812, Мокрологское-2735. В участии принимали жители старше 14 лет. </t>
  </si>
  <si>
    <t>Установлено 2 видеокамеры высокого разрешения 50-ти кратного зума.Фирмы Axis. Камеры установлены в районе площади Комсомольская в прямом и обратном направлении, фиксируют в пробном режиме</t>
  </si>
  <si>
    <t xml:space="preserve">Ремонтные работы ведет подрядная организация ООО "Регионинвест". </t>
  </si>
  <si>
    <t>Отчет о ходе исполнения муниципальных  национальных проектов,                                                                                                                                                                                   принятых к реализации на территории Октябрьского района по состоянию на 01.10.2022 г.</t>
  </si>
  <si>
    <t>Факт за сентябрь 2022 года</t>
  </si>
  <si>
    <t>2.1.1.</t>
  </si>
  <si>
    <t>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t>
  </si>
  <si>
    <t>2.2.1.</t>
  </si>
  <si>
    <t>Доля детей в возрасте от 5 до 18 лет, охваченных дополнительным образованием</t>
  </si>
  <si>
    <t>2.4.1.</t>
  </si>
  <si>
    <t>Увеличение доли обучающихся по программам общего образования, дополнительного образования, для которых формируется цифровой образовательный профиль и индивидуальный план обучения, в числе обучающихся по данным программам</t>
  </si>
  <si>
    <t>3.1.1.1.</t>
  </si>
  <si>
    <t>Численность воспитанников в возрасте до трех лет, посещающих государственные и муниципальные организации, осуществляющие образовательную деятельность по образовательным программам дошкольного образования, присмотр и уход</t>
  </si>
  <si>
    <r>
      <rPr>
        <b/>
        <sz val="12"/>
        <rFont val="Times New Roman"/>
        <family val="1"/>
      </rPr>
      <t>В 2022 году выполнен ремонт автомобильных дорог:</t>
    </r>
    <r>
      <rPr>
        <sz val="12"/>
        <color indexed="10"/>
        <rFont val="Times New Roman"/>
        <family val="1"/>
      </rPr>
      <t xml:space="preserve"> </t>
    </r>
    <r>
      <rPr>
        <sz val="12"/>
        <color indexed="8"/>
        <rFont val="Times New Roman"/>
        <family val="1"/>
      </rPr>
      <t>ул.Восточная п.Каменоломни -1,341 км, пер. Октябрьский п. Каменоломни - 1,5 км, ул.Молодежная х.Ильичевка -0,4 км, ул. Советская сл. Красюковская - 0,33 км, х. Новая Бахмутовка ул. Мира - 0,4 км, х. Верхняя Кадамовка ул. Галенко - 1,8 км, х.Заречный ул.Промышленная-0,62км,х. Новая Бахмутовка ул. Возрождения-0,22 км, х. Николаевка ул. Луговая-0,68 км, п. Персиановский ул. Солнечная-0,405 км, п. Персиановский ул. Кленовая- 0,325 км, п. Каменоломни пер. Виноградный -0,145 км, п. Новосветловский ул. Мокроусова -0,67км. Итого 8,836 км.Протяженность дорог отвечающих нормативным требованиям - 458,329+8,836=467,165/843,4=55,39</t>
    </r>
  </si>
  <si>
    <t>Выплачено 658 семьям района в соответствии с потребностью, задолженности перед получателями нет. Денежные средства выделяются по потребности в соответствии с лимитами.</t>
  </si>
  <si>
    <t>Выплачено 54 семьям в соответствии с потребностью, задолженности перед получателями нет. Денежные средства выделяются по потребности в соответствии с лимитами.</t>
  </si>
  <si>
    <t>Выплачено 490 семьям в соответствии с потребностью, задолженности перед получателями нет. Денежные средства выделяются по потребности в соответствии с лимитами.</t>
  </si>
  <si>
    <t>Выплачено 524 семьям в соответствии с потребностью, задолженности перед получателями нет. Денежные средства выделяются по потребности в соответствии с лимитами.</t>
  </si>
  <si>
    <t>Выплачено 706 семьям в соответствии с потребностью, задолженности перед получателями нет. Денежные средства выделяются по потребности в соответствии с лимитами.</t>
  </si>
  <si>
    <t>Выплачены услуги банка на оплату пособия 524 получателям в соответствии с потребностью, задолженности перед получателями нет. Денежные средства выделяются по потребности в соответствии с лимитами.</t>
  </si>
  <si>
    <t xml:space="preserve">За отчетный период от болезней системы кровообращения умерло 340 человек, показатель на 100 тыс. населения - 470,5, показатель выше планового значения на 95,5 случая или 25,5% за счет умерших в возрастной группе старше 80 лет от диагноза "дегенерация миокарда", который выставляется в связи с отменой диагноза "старость". </t>
  </si>
  <si>
    <t xml:space="preserve">Запланировано 83 единицы, законтрактовано 83 единицы на сумму 27512,03 тыс.руб. Получена 81 единиц на сумму 23412,0 тыс. руб.                                                                                                                                                                                                                  </t>
  </si>
  <si>
    <t>Получен автомобиль "Лада  Гранта"  на сумму 940,7 тыс.руб.Экономия по торгам 239,3 тыс.руб.</t>
  </si>
  <si>
    <t xml:space="preserve">Отмечается увеличение от  планового значения за 9 месяцев  на 7,8 случая или 7,2%.
</t>
  </si>
  <si>
    <t xml:space="preserve">Умерло 2 ребенка до 1 года, родилось 319 детей. Высокий показатель за счет низкой рождаемости. </t>
  </si>
  <si>
    <t>Прошли профессиональную переподготовку 70 человек.</t>
  </si>
  <si>
    <t>30 жителей Украины и Армении получили амбулаторное лечение.</t>
  </si>
  <si>
    <t>Всего  обратились в ОМСУ 252 жителя. 
77 (Архитектура 21, КУМИ 56) и в цифровом виде 175   (Архитектура 147, КУМИ 23, РПГУ 5 )</t>
  </si>
  <si>
    <t>1. Кинзбурский 2. Свищев А.В. 3. Лагунова В.В. 4. Пригородова 5. Страданченков Е.Г. 6. Верховых К.А. 7. Радченко В.В. 8. Брездина М.А. 9.Убийко Е.А. 10. Страданченков Е.Г. 11. Крючкова А.А. 12. Магдалинову И.А. 13.  Блажко Л.Л. 14. КозловаА.М.15. Лисицкая Ю.А.; 16 Задонский Е.С.; 17 Хачатрян Т.В; 18 Сафонова С.И.; 19 Ткаченко Н.В.; 20 Шевченко О.П.; 21. Брюховецкий В.Ю.; 22. Майбородина С.Г.; 23. Белоусов М.С.; 24 Чеботарева М.Н.; 25. Алексеев В.А.</t>
  </si>
  <si>
    <t>Выполнен ремонт дорог ул.Восточная п.Каменоломни -1,341 км, пер. Октябрьский п. Каменоломни - 1,5 км, ул.Молодежная х.Ильичевка -0,4 км, ул. Советская сл. Красюковская - 0,33 км, х. Новая Бахмутовка ул. Мира - 0,4 км, х. Верхняя Кадамовка ул. Галенко - 1,8 км, х.Заречный ул.Промышленная-0,62км. Итого 6,191 км, х. Новая Бахмутовка ул. Возрождения-0,22 км, х. Николаевка ул. Луговая-0,68 км, п. Персиановский ул. Солнечная-0,405 км, п. Персиановский ул. Кленовая- 0,325 км, п. Каменоломни пер. Виноградный -0,145 км, п. Новосветловский ул. Мокроусова -0,67км. Итого 8,836 км</t>
  </si>
  <si>
    <t>3300 работников (малые, микро, средние) + 1341 ип + 1241 занятые у ИП = 5882 чел.</t>
  </si>
  <si>
    <t xml:space="preserve">22 физ. лиц проконсультировано по вопросу регистрации в качестве самозанятого лица; 229 - Агентство поддержки МСП, 128- Консультации АНО "РРАПП", 12 сельхозтоваропроизводителей проинормированы о возможности субсидирования обучения сотрудиков в Донгау, 17.02 19 предпринимателей р-на приняли участие в вебинаре "Как правильно выбрать нишу на маркетплейсах", 7 предпринимателей 15.02 т.г. приняли участие в  вэбинаре "Новая система обращения с отходами", 10.02 4 предпринмателя приняли участие в вэбинаре "Использование шрифтов", 32 предприятий малого бизнеса и ИП пронсультировано в марте-апреле т.г. по вопросу кредитования о актуальных мерах поддержки бизнеса, 5 предприятий малого бизнеса и ИП пронсультировано в марте-апреле т.г. по вопросу кредитования о актуальных мерах поддержки бизнеса,  145 предпринимателей проконсультировано на выездных семинарах, 5 ИП 28.04 приняли участие в семинаре "Новое время- новое МЫ", 12 субъектов - участие в церемонии"Бизнес Дона" (г.Ростов), 5 субъектов - встреча с прокурором 02.08.2022, 5 субъектов - участие в семинаре ФНС 10.08.2022             </t>
  </si>
  <si>
    <t>На 01.10.2022 года введено 22 077 кв.м.жилья. (численность населения на 01.01.2022-72,970 чел.)</t>
  </si>
  <si>
    <t>Всего педагогов - 640 - 100%, прошли повышение квалификации, в том числе в центрах непрерывного повышения профессионального мастерства - 103 человека.</t>
  </si>
  <si>
    <t>Вего от 5 до 18 лет-10716, допобразованием охвачены-8358</t>
  </si>
  <si>
    <t>Центром психолого-педагогической медицинской и социальной помощи Октябрьского района оказано 1725 услуг.</t>
  </si>
  <si>
    <t>Всего-7189,  для которых формируется цифровой образовательный профиль и индивидуальный план обучения  - 790 обучающихся</t>
  </si>
  <si>
    <t>3.1. Муниципальный проект «Создание условий для осуществления трудовой деятельности женщин, имеющих детей, включая достижение 100-процентной доступности (к 2021 году) дошкольного образования для детей в возрасте до трех лет (Содействие занятости женщин – создание условий дошкольного образования для детей в возрасте до 3-х лет)»</t>
  </si>
  <si>
    <t>Строительство дошкольной образовательной организации на 120- мест Октябрьского района, Красюковское сельское поселение</t>
  </si>
  <si>
    <t xml:space="preserve">Вовлечены в нацпроект ООО "Венталл-Дон", ООО "КСМК-Север", ООО "УпакМастер", ООО "Лазурит", ООО "Индюшкин двор"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</si>
</sst>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
    <numFmt numFmtId="166" formatCode="_-* #,##0.0_р_._-;\-* #,##0.0_р_._-;_-* &quot;-&quot;??_р_._-;_-@_-"/>
    <numFmt numFmtId="167" formatCode="#,##0.0_ ;\-#,##0.0\ "/>
    <numFmt numFmtId="168" formatCode="#,##0.0"/>
  </numFmts>
  <fonts count="56">
    <font>
      <sz val="10"/>
      <name val="Arial Cyr"/>
      <family val="0"/>
    </font>
    <font>
      <sz val="11"/>
      <color indexed="8"/>
      <name val="Calibri"/>
      <family val="2"/>
    </font>
    <font>
      <sz val="10"/>
      <name val="Arial"/>
      <family val="2"/>
    </font>
    <font>
      <sz val="12"/>
      <name val="Times New Roman"/>
      <family val="1"/>
    </font>
    <font>
      <b/>
      <sz val="12"/>
      <name val="Times New Roman"/>
      <family val="1"/>
    </font>
    <font>
      <sz val="12"/>
      <name val="Arial Cyr"/>
      <family val="0"/>
    </font>
    <font>
      <i/>
      <sz val="12"/>
      <name val="Times New Roman"/>
      <family val="1"/>
    </font>
    <font>
      <b/>
      <i/>
      <sz val="12"/>
      <name val="Times New Roman"/>
      <family val="1"/>
    </font>
    <font>
      <b/>
      <sz val="14"/>
      <name val="Times New Roman"/>
      <family val="1"/>
    </font>
    <font>
      <sz val="11"/>
      <name val="Times New Roman"/>
      <family val="1"/>
    </font>
    <font>
      <i/>
      <sz val="12"/>
      <name val="Arial Cyr"/>
      <family val="0"/>
    </font>
    <font>
      <sz val="14"/>
      <name val="Times New Roman"/>
      <family val="1"/>
    </font>
    <font>
      <sz val="12"/>
      <color indexed="9"/>
      <name val="Arial Cyr"/>
      <family val="0"/>
    </font>
    <font>
      <i/>
      <sz val="12"/>
      <color indexed="8"/>
      <name val="Times New Roman"/>
      <family val="1"/>
    </font>
    <font>
      <sz val="12"/>
      <color indexed="8"/>
      <name val="Times New Roman"/>
      <family val="1"/>
    </font>
    <font>
      <b/>
      <sz val="10"/>
      <name val="Arial Cyr"/>
      <family val="0"/>
    </font>
    <font>
      <b/>
      <i/>
      <sz val="12"/>
      <color indexed="8"/>
      <name val="Times New Roman"/>
      <family val="1"/>
    </font>
    <font>
      <b/>
      <sz val="11"/>
      <name val="Times New Roman"/>
      <family val="1"/>
    </font>
    <font>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Arial Cyr"/>
      <family val="0"/>
    </font>
    <font>
      <i/>
      <sz val="12"/>
      <color theme="1"/>
      <name val="Times New Roman"/>
      <family val="1"/>
    </font>
    <font>
      <sz val="12"/>
      <color theme="1"/>
      <name val="Times New Roman"/>
      <family val="1"/>
    </font>
    <font>
      <b/>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medium"/>
      <right style="thin"/>
      <top style="thin"/>
      <bottom/>
    </border>
    <border>
      <left style="medium"/>
      <right style="thin"/>
      <top/>
      <bottom style="thin"/>
    </border>
    <border>
      <left style="thin"/>
      <right style="thin"/>
      <top style="medium"/>
      <bottom style="medium"/>
    </border>
    <border>
      <left style="thin"/>
      <right/>
      <top style="thin"/>
      <bottom style="thin"/>
    </border>
    <border>
      <left style="thin"/>
      <right style="thin"/>
      <top/>
      <bottom style="medium"/>
    </border>
    <border>
      <left style="thin"/>
      <right style="thin"/>
      <top/>
      <bottom/>
    </border>
    <border>
      <left/>
      <right style="thin"/>
      <top style="medium"/>
      <bottom style="medium"/>
    </border>
    <border>
      <left/>
      <right style="thin"/>
      <top style="thin"/>
      <bottom style="thin"/>
    </border>
    <border>
      <left style="thin"/>
      <right style="thin"/>
      <top style="thin"/>
      <bottom style="medium"/>
    </border>
    <border>
      <left style="thin"/>
      <right/>
      <top style="thin"/>
      <bottom/>
    </border>
    <border>
      <left/>
      <right/>
      <top style="thin"/>
      <bottom/>
    </border>
    <border>
      <left/>
      <right/>
      <top style="thin"/>
      <bottom style="thin"/>
    </border>
    <border>
      <left style="thin"/>
      <right/>
      <top style="thin"/>
      <bottom style="medium"/>
    </border>
    <border>
      <left/>
      <right style="thin"/>
      <top style="thin"/>
      <bottom style="medium"/>
    </border>
    <border>
      <left style="medium"/>
      <right/>
      <top style="thin"/>
      <bottom style="thin"/>
    </border>
    <border>
      <left style="medium"/>
      <right/>
      <top/>
      <bottom style="thin"/>
    </border>
    <border>
      <left/>
      <right/>
      <top/>
      <bottom style="thin"/>
    </border>
    <border>
      <left/>
      <right style="thin"/>
      <top/>
      <bottom style="thin"/>
    </border>
    <border>
      <left style="medium"/>
      <right/>
      <top/>
      <bottom/>
    </border>
    <border>
      <left/>
      <right style="thin"/>
      <top/>
      <bottom/>
    </border>
    <border>
      <left style="medium"/>
      <right/>
      <top style="medium"/>
      <bottom style="medium"/>
    </border>
    <border>
      <left/>
      <right/>
      <top style="medium"/>
      <bottom style="medium"/>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medium"/>
    </border>
    <border>
      <left/>
      <right style="medium"/>
      <top style="thin"/>
      <bottom style="thin"/>
    </border>
    <border>
      <left style="thin"/>
      <right/>
      <top/>
      <bottom style="thin"/>
    </border>
    <border>
      <left style="medium"/>
      <right/>
      <top style="thin"/>
      <bottom style="medium"/>
    </border>
    <border>
      <left/>
      <right/>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51" fillId="32" borderId="0" applyNumberFormat="0" applyBorder="0" applyAlignment="0" applyProtection="0"/>
  </cellStyleXfs>
  <cellXfs count="226">
    <xf numFmtId="0" fontId="0" fillId="0" borderId="0" xfId="0" applyAlignment="1">
      <alignment/>
    </xf>
    <xf numFmtId="0" fontId="5" fillId="33" borderId="0" xfId="0" applyFont="1" applyFill="1" applyBorder="1" applyAlignment="1">
      <alignment vertical="top"/>
    </xf>
    <xf numFmtId="0" fontId="5" fillId="33" borderId="0" xfId="0" applyFont="1" applyFill="1" applyAlignment="1">
      <alignment vertical="top"/>
    </xf>
    <xf numFmtId="0" fontId="3" fillId="33" borderId="10" xfId="0" applyFont="1" applyFill="1" applyBorder="1" applyAlignment="1">
      <alignment horizontal="center" vertical="top" wrapText="1"/>
    </xf>
    <xf numFmtId="0" fontId="3" fillId="33" borderId="11" xfId="0" applyFont="1" applyFill="1" applyBorder="1" applyAlignment="1">
      <alignment horizontal="justify" vertical="top" wrapText="1"/>
    </xf>
    <xf numFmtId="165" fontId="3" fillId="33" borderId="11"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top" wrapText="1"/>
    </xf>
    <xf numFmtId="165" fontId="4" fillId="33" borderId="11" xfId="0" applyNumberFormat="1" applyFont="1" applyFill="1" applyBorder="1" applyAlignment="1">
      <alignment horizontal="center" vertical="top" wrapText="1"/>
    </xf>
    <xf numFmtId="0" fontId="10" fillId="33" borderId="0" xfId="0" applyFont="1" applyFill="1" applyBorder="1" applyAlignment="1">
      <alignment vertical="top"/>
    </xf>
    <xf numFmtId="0" fontId="10" fillId="33" borderId="0" xfId="0" applyFont="1" applyFill="1" applyAlignment="1">
      <alignment vertical="top"/>
    </xf>
    <xf numFmtId="0" fontId="4"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vertical="top" wrapText="1"/>
    </xf>
    <xf numFmtId="0" fontId="3" fillId="33" borderId="14" xfId="0" applyFont="1" applyFill="1" applyBorder="1" applyAlignment="1">
      <alignment horizontal="center" vertical="top" wrapText="1"/>
    </xf>
    <xf numFmtId="0" fontId="3" fillId="33" borderId="12" xfId="0" applyFont="1" applyFill="1" applyBorder="1" applyAlignment="1">
      <alignment horizontal="justify" vertical="top" wrapText="1"/>
    </xf>
    <xf numFmtId="16" fontId="3" fillId="33" borderId="15" xfId="0" applyNumberFormat="1" applyFont="1" applyFill="1" applyBorder="1" applyAlignment="1">
      <alignment horizontal="center" vertical="top" wrapText="1"/>
    </xf>
    <xf numFmtId="0" fontId="3" fillId="33" borderId="13" xfId="0" applyFont="1" applyFill="1" applyBorder="1" applyAlignment="1">
      <alignment horizontal="justify" vertical="top" wrapText="1"/>
    </xf>
    <xf numFmtId="16" fontId="4" fillId="33" borderId="10" xfId="0" applyNumberFormat="1" applyFont="1" applyFill="1" applyBorder="1" applyAlignment="1">
      <alignment horizontal="center" vertical="top" wrapText="1"/>
    </xf>
    <xf numFmtId="166" fontId="7" fillId="33" borderId="11" xfId="63" applyNumberFormat="1" applyFont="1" applyFill="1" applyBorder="1" applyAlignment="1">
      <alignment vertical="top" wrapText="1"/>
    </xf>
    <xf numFmtId="16" fontId="3" fillId="33" borderId="10" xfId="0" applyNumberFormat="1" applyFont="1" applyFill="1" applyBorder="1" applyAlignment="1">
      <alignment horizontal="center" vertical="top" wrapText="1"/>
    </xf>
    <xf numFmtId="168" fontId="3" fillId="33" borderId="11" xfId="0" applyNumberFormat="1" applyFont="1" applyFill="1" applyBorder="1" applyAlignment="1">
      <alignment horizontal="center" vertical="top" wrapText="1"/>
    </xf>
    <xf numFmtId="167" fontId="3" fillId="33" borderId="11" xfId="63" applyNumberFormat="1" applyFont="1" applyFill="1" applyBorder="1" applyAlignment="1">
      <alignment horizontal="center" vertical="top" wrapText="1"/>
    </xf>
    <xf numFmtId="1" fontId="4" fillId="33" borderId="11"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top" wrapText="1"/>
    </xf>
    <xf numFmtId="49" fontId="4" fillId="33" borderId="11" xfId="0" applyNumberFormat="1" applyFont="1" applyFill="1" applyBorder="1" applyAlignment="1">
      <alignment horizontal="center" vertical="top" wrapText="1"/>
    </xf>
    <xf numFmtId="14" fontId="3" fillId="33" borderId="11" xfId="0" applyNumberFormat="1"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33" borderId="12" xfId="0" applyFont="1" applyFill="1" applyBorder="1" applyAlignment="1">
      <alignment vertical="top" wrapText="1"/>
    </xf>
    <xf numFmtId="165" fontId="4" fillId="33" borderId="12" xfId="0" applyNumberFormat="1" applyFont="1" applyFill="1" applyBorder="1" applyAlignment="1">
      <alignment horizontal="center" vertical="top" wrapText="1"/>
    </xf>
    <xf numFmtId="0" fontId="52" fillId="33" borderId="0" xfId="0" applyFont="1" applyFill="1" applyBorder="1" applyAlignment="1">
      <alignment vertical="top"/>
    </xf>
    <xf numFmtId="1" fontId="4" fillId="33" borderId="16" xfId="0" applyNumberFormat="1" applyFont="1" applyFill="1" applyBorder="1" applyAlignment="1">
      <alignment horizontal="center" vertical="top" wrapText="1"/>
    </xf>
    <xf numFmtId="0" fontId="4" fillId="33" borderId="16" xfId="0" applyFont="1" applyFill="1" applyBorder="1" applyAlignment="1">
      <alignment horizontal="center" vertical="top" wrapText="1"/>
    </xf>
    <xf numFmtId="165" fontId="4" fillId="33" borderId="16" xfId="0" applyNumberFormat="1" applyFont="1" applyFill="1" applyBorder="1" applyAlignment="1">
      <alignment horizontal="center" vertical="top" wrapText="1"/>
    </xf>
    <xf numFmtId="0" fontId="5" fillId="33" borderId="0" xfId="0" applyFont="1" applyFill="1" applyBorder="1" applyAlignment="1">
      <alignment horizontal="left" vertical="top"/>
    </xf>
    <xf numFmtId="0" fontId="5" fillId="33" borderId="0" xfId="0" applyFont="1" applyFill="1" applyAlignment="1">
      <alignment horizontal="left" vertical="top"/>
    </xf>
    <xf numFmtId="0" fontId="6" fillId="33" borderId="11" xfId="0" applyFont="1" applyFill="1" applyBorder="1" applyAlignment="1">
      <alignment horizontal="center" vertical="center" wrapText="1"/>
    </xf>
    <xf numFmtId="0" fontId="6" fillId="33" borderId="11" xfId="0" applyFont="1" applyFill="1" applyBorder="1" applyAlignment="1">
      <alignment vertical="center" wrapText="1"/>
    </xf>
    <xf numFmtId="4" fontId="6" fillId="33" borderId="11" xfId="0" applyNumberFormat="1" applyFont="1" applyFill="1" applyBorder="1" applyAlignment="1">
      <alignment vertical="center" wrapText="1"/>
    </xf>
    <xf numFmtId="168" fontId="6" fillId="33" borderId="11" xfId="0" applyNumberFormat="1" applyFont="1" applyFill="1" applyBorder="1" applyAlignment="1">
      <alignment horizontal="center" vertical="center" wrapText="1"/>
    </xf>
    <xf numFmtId="165" fontId="6"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top"/>
    </xf>
    <xf numFmtId="165" fontId="4" fillId="33" borderId="11" xfId="0" applyNumberFormat="1" applyFont="1" applyFill="1" applyBorder="1" applyAlignment="1">
      <alignment horizontal="center" vertical="top"/>
    </xf>
    <xf numFmtId="0" fontId="8" fillId="33" borderId="0" xfId="0" applyFont="1" applyFill="1" applyAlignment="1">
      <alignment vertical="top"/>
    </xf>
    <xf numFmtId="0" fontId="8" fillId="33" borderId="0" xfId="0" applyFont="1" applyFill="1" applyBorder="1" applyAlignment="1">
      <alignment vertical="top"/>
    </xf>
    <xf numFmtId="0" fontId="3" fillId="33" borderId="11" xfId="0"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11" xfId="0" applyFont="1" applyFill="1" applyBorder="1" applyAlignment="1">
      <alignment horizontal="right"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7" xfId="0" applyFont="1" applyFill="1" applyBorder="1" applyAlignment="1">
      <alignment horizontal="center" vertical="top" wrapText="1"/>
    </xf>
    <xf numFmtId="0" fontId="4" fillId="33" borderId="13" xfId="0" applyFont="1" applyFill="1" applyBorder="1" applyAlignment="1">
      <alignment horizontal="center" vertical="top" wrapText="1"/>
    </xf>
    <xf numFmtId="165" fontId="4" fillId="33" borderId="15" xfId="0" applyNumberFormat="1" applyFont="1" applyFill="1" applyBorder="1" applyAlignment="1">
      <alignment horizontal="center" vertical="top" wrapText="1"/>
    </xf>
    <xf numFmtId="165" fontId="4" fillId="33" borderId="13" xfId="0" applyNumberFormat="1" applyFont="1" applyFill="1" applyBorder="1" applyAlignment="1">
      <alignment horizontal="center" vertical="top" wrapText="1"/>
    </xf>
    <xf numFmtId="0" fontId="3" fillId="33" borderId="11" xfId="0" applyFont="1" applyFill="1" applyBorder="1" applyAlignment="1">
      <alignment horizontal="center" vertical="top" wrapText="1"/>
    </xf>
    <xf numFmtId="165" fontId="3" fillId="33" borderId="10" xfId="0" applyNumberFormat="1" applyFont="1" applyFill="1" applyBorder="1" applyAlignment="1">
      <alignment horizontal="center" vertical="top" wrapText="1"/>
    </xf>
    <xf numFmtId="165" fontId="6" fillId="33" borderId="10" xfId="0" applyNumberFormat="1" applyFont="1" applyFill="1" applyBorder="1" applyAlignment="1">
      <alignment horizontal="center" vertical="top" wrapText="1"/>
    </xf>
    <xf numFmtId="0" fontId="6" fillId="33" borderId="11" xfId="0" applyFont="1" applyFill="1" applyBorder="1" applyAlignment="1">
      <alignment horizontal="justify" vertical="top" wrapText="1"/>
    </xf>
    <xf numFmtId="0" fontId="6" fillId="33" borderId="11" xfId="0" applyFont="1" applyFill="1" applyBorder="1" applyAlignment="1">
      <alignment horizontal="center" vertical="top" wrapText="1"/>
    </xf>
    <xf numFmtId="168" fontId="6" fillId="33" borderId="11" xfId="0" applyNumberFormat="1" applyFont="1" applyFill="1" applyBorder="1" applyAlignment="1">
      <alignment horizontal="center" vertical="top" wrapText="1"/>
    </xf>
    <xf numFmtId="165" fontId="6" fillId="33" borderId="11" xfId="0" applyNumberFormat="1" applyFont="1" applyFill="1" applyBorder="1" applyAlignment="1">
      <alignment horizontal="center" vertical="top" wrapText="1"/>
    </xf>
    <xf numFmtId="165" fontId="6" fillId="33" borderId="11" xfId="0" applyNumberFormat="1" applyFont="1" applyFill="1" applyBorder="1" applyAlignment="1">
      <alignment horizontal="center" vertical="top" wrapText="1"/>
    </xf>
    <xf numFmtId="165" fontId="4" fillId="33" borderId="10" xfId="0" applyNumberFormat="1"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8" xfId="0" applyFont="1" applyFill="1" applyBorder="1" applyAlignment="1">
      <alignment vertical="top" wrapText="1"/>
    </xf>
    <xf numFmtId="165" fontId="4" fillId="33" borderId="18" xfId="0" applyNumberFormat="1" applyFont="1" applyFill="1" applyBorder="1" applyAlignment="1">
      <alignment horizontal="center" vertical="top" wrapText="1"/>
    </xf>
    <xf numFmtId="0" fontId="3" fillId="33" borderId="15" xfId="0" applyFont="1" applyFill="1" applyBorder="1" applyAlignment="1">
      <alignment horizontal="center" vertical="top" wrapText="1"/>
    </xf>
    <xf numFmtId="16" fontId="3" fillId="33" borderId="11" xfId="0" applyNumberFormat="1" applyFont="1" applyFill="1" applyBorder="1" applyAlignment="1">
      <alignment horizontal="center" vertical="top" wrapText="1"/>
    </xf>
    <xf numFmtId="16" fontId="3" fillId="33" borderId="11" xfId="0" applyNumberFormat="1" applyFont="1" applyFill="1" applyBorder="1" applyAlignment="1">
      <alignment horizontal="left" vertical="top" wrapText="1"/>
    </xf>
    <xf numFmtId="16" fontId="4" fillId="33" borderId="11" xfId="0" applyNumberFormat="1" applyFont="1" applyFill="1" applyBorder="1" applyAlignment="1">
      <alignment horizontal="center" vertical="top" wrapText="1"/>
    </xf>
    <xf numFmtId="1" fontId="3" fillId="33" borderId="11" xfId="0" applyNumberFormat="1" applyFont="1" applyFill="1" applyBorder="1" applyAlignment="1">
      <alignment horizontal="center" vertical="top" wrapText="1"/>
    </xf>
    <xf numFmtId="0" fontId="6" fillId="33" borderId="10" xfId="0" applyNumberFormat="1" applyFont="1" applyFill="1" applyBorder="1" applyAlignment="1">
      <alignment horizontal="center" vertical="top" wrapText="1"/>
    </xf>
    <xf numFmtId="0" fontId="53" fillId="33" borderId="11" xfId="0" applyFont="1" applyFill="1" applyBorder="1" applyAlignment="1">
      <alignment vertical="top" wrapText="1"/>
    </xf>
    <xf numFmtId="0" fontId="6" fillId="33" borderId="11" xfId="0" applyFont="1" applyFill="1" applyBorder="1" applyAlignment="1">
      <alignment vertical="top" wrapText="1"/>
    </xf>
    <xf numFmtId="166" fontId="6" fillId="33" borderId="11" xfId="63" applyNumberFormat="1" applyFont="1" applyFill="1" applyBorder="1" applyAlignment="1">
      <alignment vertical="top" wrapText="1"/>
    </xf>
    <xf numFmtId="166" fontId="6" fillId="33" borderId="11" xfId="63" applyNumberFormat="1" applyFont="1" applyFill="1" applyBorder="1" applyAlignment="1">
      <alignment horizontal="left" vertical="top" wrapText="1"/>
    </xf>
    <xf numFmtId="165" fontId="6" fillId="33" borderId="17"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12" xfId="0" applyFont="1" applyFill="1" applyBorder="1" applyAlignment="1">
      <alignment horizontal="right" vertical="top" wrapText="1"/>
    </xf>
    <xf numFmtId="166" fontId="7" fillId="33" borderId="12" xfId="63" applyNumberFormat="1" applyFont="1" applyFill="1" applyBorder="1" applyAlignment="1">
      <alignment vertical="top" wrapText="1"/>
    </xf>
    <xf numFmtId="0" fontId="54" fillId="33" borderId="11" xfId="0" applyFont="1" applyFill="1" applyBorder="1" applyAlignment="1">
      <alignment vertical="top" wrapText="1"/>
    </xf>
    <xf numFmtId="1" fontId="3" fillId="33" borderId="11" xfId="63"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165" fontId="6" fillId="33" borderId="11" xfId="63" applyNumberFormat="1" applyFont="1" applyFill="1" applyBorder="1" applyAlignment="1">
      <alignment horizontal="center" vertical="top" wrapText="1"/>
    </xf>
    <xf numFmtId="1" fontId="6" fillId="33" borderId="11"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166" fontId="4" fillId="33" borderId="11" xfId="63" applyNumberFormat="1" applyFont="1" applyFill="1" applyBorder="1" applyAlignment="1">
      <alignment vertical="top" wrapText="1"/>
    </xf>
    <xf numFmtId="0" fontId="3" fillId="33" borderId="11" xfId="0" applyNumberFormat="1" applyFont="1" applyFill="1" applyBorder="1" applyAlignment="1">
      <alignment horizontal="left" vertical="top" wrapText="1"/>
    </xf>
    <xf numFmtId="0" fontId="3" fillId="33" borderId="11" xfId="0" applyNumberFormat="1" applyFont="1" applyFill="1" applyBorder="1" applyAlignment="1">
      <alignment horizontal="center" vertical="top" wrapText="1"/>
    </xf>
    <xf numFmtId="0" fontId="3" fillId="33" borderId="11" xfId="63" applyNumberFormat="1" applyFont="1" applyFill="1" applyBorder="1" applyAlignment="1">
      <alignment horizontal="center" vertical="top" wrapText="1"/>
    </xf>
    <xf numFmtId="0" fontId="4" fillId="33" borderId="12" xfId="0" applyNumberFormat="1" applyFont="1" applyFill="1" applyBorder="1" applyAlignment="1">
      <alignment vertical="top" wrapText="1"/>
    </xf>
    <xf numFmtId="0" fontId="4" fillId="33" borderId="12" xfId="0" applyFont="1" applyFill="1" applyBorder="1" applyAlignment="1">
      <alignment horizontal="right"/>
    </xf>
    <xf numFmtId="0" fontId="15" fillId="33" borderId="12" xfId="0" applyFont="1" applyFill="1" applyBorder="1" applyAlignment="1">
      <alignment/>
    </xf>
    <xf numFmtId="1" fontId="4" fillId="33" borderId="19" xfId="0" applyNumberFormat="1" applyFont="1" applyFill="1" applyBorder="1" applyAlignment="1">
      <alignment horizontal="center" vertical="top" wrapText="1"/>
    </xf>
    <xf numFmtId="166" fontId="4" fillId="33" borderId="19" xfId="63" applyNumberFormat="1" applyFont="1" applyFill="1" applyBorder="1" applyAlignment="1">
      <alignment vertical="top" wrapText="1"/>
    </xf>
    <xf numFmtId="0" fontId="4" fillId="33" borderId="19" xfId="0" applyFont="1" applyFill="1" applyBorder="1" applyAlignment="1">
      <alignment horizontal="center" vertical="top" wrapText="1"/>
    </xf>
    <xf numFmtId="165" fontId="4" fillId="33" borderId="19" xfId="0" applyNumberFormat="1" applyFont="1" applyFill="1" applyBorder="1" applyAlignment="1">
      <alignment horizontal="center" vertical="top" wrapText="1"/>
    </xf>
    <xf numFmtId="0" fontId="0" fillId="33" borderId="11" xfId="0" applyFill="1" applyBorder="1" applyAlignment="1">
      <alignment/>
    </xf>
    <xf numFmtId="4" fontId="3" fillId="33" borderId="11" xfId="0" applyNumberFormat="1" applyFont="1" applyFill="1" applyBorder="1" applyAlignment="1">
      <alignment horizontal="center" vertical="top" wrapText="1"/>
    </xf>
    <xf numFmtId="14" fontId="6" fillId="33" borderId="11" xfId="0" applyNumberFormat="1" applyFont="1" applyFill="1" applyBorder="1" applyAlignment="1">
      <alignment horizontal="center" vertical="top" wrapText="1"/>
    </xf>
    <xf numFmtId="0" fontId="6" fillId="33" borderId="11" xfId="0" applyFont="1" applyFill="1" applyBorder="1" applyAlignment="1">
      <alignment horizontal="left" vertical="top" wrapText="1"/>
    </xf>
    <xf numFmtId="0" fontId="6" fillId="33" borderId="10" xfId="0" applyFont="1" applyFill="1" applyBorder="1" applyAlignment="1">
      <alignment horizontal="center" vertical="top" wrapText="1"/>
    </xf>
    <xf numFmtId="0" fontId="6" fillId="33" borderId="17" xfId="0" applyFont="1" applyFill="1" applyBorder="1" applyAlignment="1">
      <alignment horizontal="center" vertical="top" wrapText="1"/>
    </xf>
    <xf numFmtId="14" fontId="3" fillId="33" borderId="10" xfId="0" applyNumberFormat="1" applyFont="1" applyFill="1" applyBorder="1" applyAlignment="1">
      <alignment horizontal="center" vertical="top" wrapText="1"/>
    </xf>
    <xf numFmtId="0" fontId="55" fillId="33" borderId="11" xfId="0" applyFont="1" applyFill="1" applyBorder="1" applyAlignment="1">
      <alignment horizontal="right" vertical="top" wrapText="1"/>
    </xf>
    <xf numFmtId="0" fontId="4" fillId="33" borderId="20" xfId="0" applyFont="1" applyFill="1" applyBorder="1" applyAlignment="1">
      <alignment vertical="top" wrapText="1"/>
    </xf>
    <xf numFmtId="166" fontId="7" fillId="33" borderId="16" xfId="63" applyNumberFormat="1" applyFont="1" applyFill="1" applyBorder="1" applyAlignment="1">
      <alignment vertical="top" wrapText="1"/>
    </xf>
    <xf numFmtId="165" fontId="3" fillId="33" borderId="12" xfId="0" applyNumberFormat="1" applyFont="1" applyFill="1" applyBorder="1" applyAlignment="1">
      <alignment horizontal="center" vertical="top" wrapText="1"/>
    </xf>
    <xf numFmtId="0" fontId="4" fillId="33" borderId="21" xfId="0" applyFont="1" applyFill="1" applyBorder="1" applyAlignment="1">
      <alignment vertical="top" wrapText="1"/>
    </xf>
    <xf numFmtId="14" fontId="4" fillId="33" borderId="10" xfId="0" applyNumberFormat="1" applyFont="1" applyFill="1" applyBorder="1" applyAlignment="1">
      <alignment horizontal="center" vertical="top" wrapText="1"/>
    </xf>
    <xf numFmtId="0" fontId="4" fillId="33" borderId="22" xfId="0" applyFont="1" applyFill="1" applyBorder="1" applyAlignment="1">
      <alignment horizontal="center" vertical="top" wrapText="1"/>
    </xf>
    <xf numFmtId="0" fontId="3" fillId="33" borderId="22" xfId="0" applyFont="1" applyFill="1" applyBorder="1" applyAlignment="1">
      <alignment horizontal="center" vertical="top" wrapText="1"/>
    </xf>
    <xf numFmtId="165" fontId="4" fillId="33" borderId="22" xfId="0" applyNumberFormat="1" applyFont="1" applyFill="1" applyBorder="1" applyAlignment="1">
      <alignment horizontal="center" vertical="top" wrapText="1"/>
    </xf>
    <xf numFmtId="2" fontId="3" fillId="33" borderId="12" xfId="60" applyNumberFormat="1" applyFont="1" applyFill="1" applyBorder="1" applyAlignment="1">
      <alignment horizontal="center" vertical="top" wrapText="1"/>
    </xf>
    <xf numFmtId="0" fontId="17" fillId="33" borderId="23" xfId="0" applyFont="1" applyFill="1" applyBorder="1" applyAlignment="1">
      <alignment horizontal="left" vertical="top" wrapText="1"/>
    </xf>
    <xf numFmtId="0" fontId="17" fillId="33" borderId="24" xfId="0" applyFont="1" applyFill="1" applyBorder="1" applyAlignment="1">
      <alignment horizontal="left" vertical="top" wrapText="1"/>
    </xf>
    <xf numFmtId="0" fontId="11" fillId="33" borderId="11" xfId="0" applyFont="1" applyFill="1" applyBorder="1" applyAlignment="1">
      <alignment horizontal="center" vertical="top"/>
    </xf>
    <xf numFmtId="0" fontId="3" fillId="33" borderId="17" xfId="0" applyFont="1" applyFill="1" applyBorder="1" applyAlignment="1">
      <alignment horizontal="left" vertical="top" wrapText="1"/>
    </xf>
    <xf numFmtId="0" fontId="3" fillId="33" borderId="21" xfId="0" applyFont="1" applyFill="1" applyBorder="1" applyAlignment="1">
      <alignment horizontal="left" vertical="top" wrapText="1"/>
    </xf>
    <xf numFmtId="49" fontId="3" fillId="33" borderId="17" xfId="0" applyNumberFormat="1" applyFont="1" applyFill="1" applyBorder="1" applyAlignment="1">
      <alignment horizontal="center" vertical="top" wrapText="1"/>
    </xf>
    <xf numFmtId="49" fontId="3" fillId="33" borderId="25" xfId="0" applyNumberFormat="1" applyFont="1" applyFill="1" applyBorder="1" applyAlignment="1">
      <alignment horizontal="center" vertical="top" wrapText="1"/>
    </xf>
    <xf numFmtId="49" fontId="3" fillId="33" borderId="21" xfId="0" applyNumberFormat="1"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21" xfId="0" applyFont="1" applyFill="1" applyBorder="1" applyAlignment="1">
      <alignment horizontal="center" vertical="top" wrapText="1"/>
    </xf>
    <xf numFmtId="0" fontId="6" fillId="33" borderId="17" xfId="0" applyFont="1" applyFill="1" applyBorder="1" applyAlignment="1">
      <alignment horizontal="left" vertical="top" wrapText="1"/>
    </xf>
    <xf numFmtId="0" fontId="6" fillId="33" borderId="21"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9" fillId="33" borderId="11" xfId="0" applyFont="1" applyFill="1" applyBorder="1" applyAlignment="1">
      <alignment horizontal="left" vertical="top" wrapText="1"/>
    </xf>
    <xf numFmtId="49" fontId="4" fillId="33" borderId="25" xfId="0" applyNumberFormat="1" applyFont="1" applyFill="1" applyBorder="1" applyAlignment="1">
      <alignment horizontal="center" vertical="top" wrapText="1"/>
    </xf>
    <xf numFmtId="49" fontId="4" fillId="33" borderId="21" xfId="0" applyNumberFormat="1" applyFont="1" applyFill="1" applyBorder="1" applyAlignment="1">
      <alignment horizontal="center" vertical="top" wrapText="1"/>
    </xf>
    <xf numFmtId="0" fontId="4" fillId="33" borderId="26" xfId="0" applyFont="1" applyFill="1" applyBorder="1" applyAlignment="1">
      <alignment horizontal="center" vertical="top" wrapText="1"/>
    </xf>
    <xf numFmtId="0" fontId="4" fillId="33" borderId="27" xfId="0" applyFont="1" applyFill="1" applyBorder="1" applyAlignment="1">
      <alignment horizontal="center" vertical="top" wrapText="1"/>
    </xf>
    <xf numFmtId="0" fontId="3" fillId="33" borderId="28"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7" xfId="0" applyFont="1" applyFill="1" applyBorder="1" applyAlignment="1">
      <alignment horizontal="center" vertical="top" wrapText="1"/>
    </xf>
    <xf numFmtId="0" fontId="3" fillId="33" borderId="21" xfId="0"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13" xfId="0" applyFont="1" applyFill="1" applyBorder="1" applyAlignment="1">
      <alignment horizontal="center" vertical="top" wrapText="1"/>
    </xf>
    <xf numFmtId="0" fontId="3" fillId="33" borderId="17" xfId="0" applyNumberFormat="1" applyFont="1" applyFill="1" applyBorder="1" applyAlignment="1">
      <alignment horizontal="left" vertical="top" wrapText="1"/>
    </xf>
    <xf numFmtId="0" fontId="3" fillId="33" borderId="21" xfId="0" applyNumberFormat="1"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9" fillId="33" borderId="17" xfId="0" applyFont="1" applyFill="1" applyBorder="1" applyAlignment="1">
      <alignment horizontal="left" vertical="top" wrapText="1"/>
    </xf>
    <xf numFmtId="0" fontId="9" fillId="33" borderId="21" xfId="0" applyFont="1" applyFill="1" applyBorder="1" applyAlignment="1">
      <alignment horizontal="left" vertical="top" wrapText="1"/>
    </xf>
    <xf numFmtId="0" fontId="3" fillId="33" borderId="28" xfId="0" applyFont="1" applyFill="1" applyBorder="1" applyAlignment="1">
      <alignment horizontal="center" vertical="top" wrapText="1"/>
    </xf>
    <xf numFmtId="0" fontId="3" fillId="33" borderId="25" xfId="0" applyFont="1" applyFill="1" applyBorder="1" applyAlignment="1">
      <alignment horizontal="center" vertical="top" wrapText="1"/>
    </xf>
    <xf numFmtId="0" fontId="4" fillId="33" borderId="29" xfId="0" applyFont="1" applyFill="1" applyBorder="1" applyAlignment="1">
      <alignment horizontal="center" vertical="top" wrapText="1"/>
    </xf>
    <xf numFmtId="0" fontId="4" fillId="33" borderId="30" xfId="0" applyFont="1" applyFill="1" applyBorder="1" applyAlignment="1">
      <alignment horizontal="center" vertical="top" wrapText="1"/>
    </xf>
    <xf numFmtId="0" fontId="4" fillId="33" borderId="31" xfId="0" applyFont="1" applyFill="1" applyBorder="1" applyAlignment="1">
      <alignment horizontal="center" vertical="top" wrapText="1"/>
    </xf>
    <xf numFmtId="0" fontId="3" fillId="33" borderId="17"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21" xfId="0" applyNumberFormat="1" applyFont="1" applyFill="1" applyBorder="1" applyAlignment="1">
      <alignment horizontal="center" vertical="top" wrapText="1"/>
    </xf>
    <xf numFmtId="0" fontId="3" fillId="33" borderId="32"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33" xfId="0" applyNumberFormat="1" applyFont="1" applyFill="1" applyBorder="1" applyAlignment="1">
      <alignment horizontal="center" vertical="top" wrapText="1"/>
    </xf>
    <xf numFmtId="0" fontId="4" fillId="33" borderId="34" xfId="0" applyFont="1" applyFill="1" applyBorder="1" applyAlignment="1">
      <alignment horizontal="center" vertical="top" wrapText="1"/>
    </xf>
    <xf numFmtId="0" fontId="4" fillId="33" borderId="35" xfId="0" applyFont="1" applyFill="1" applyBorder="1" applyAlignment="1">
      <alignment horizontal="center" vertical="top" wrapText="1"/>
    </xf>
    <xf numFmtId="0" fontId="4" fillId="33" borderId="20" xfId="0" applyFont="1" applyFill="1" applyBorder="1" applyAlignment="1">
      <alignment horizontal="center" vertical="top" wrapText="1"/>
    </xf>
    <xf numFmtId="165" fontId="4" fillId="33" borderId="17" xfId="0" applyNumberFormat="1" applyFont="1" applyFill="1" applyBorder="1" applyAlignment="1">
      <alignment horizontal="center" vertical="top" wrapText="1"/>
    </xf>
    <xf numFmtId="165" fontId="4" fillId="33" borderId="21" xfId="0" applyNumberFormat="1" applyFont="1" applyFill="1" applyBorder="1" applyAlignment="1">
      <alignment horizontal="center" vertical="top" wrapText="1"/>
    </xf>
    <xf numFmtId="0" fontId="4" fillId="33" borderId="17" xfId="0" applyFont="1" applyFill="1" applyBorder="1" applyAlignment="1">
      <alignment horizontal="center"/>
    </xf>
    <xf numFmtId="0" fontId="4" fillId="33" borderId="21" xfId="0" applyFont="1" applyFill="1" applyBorder="1" applyAlignment="1">
      <alignment horizontal="center"/>
    </xf>
    <xf numFmtId="16" fontId="3" fillId="33" borderId="25" xfId="0" applyNumberFormat="1" applyFont="1" applyFill="1" applyBorder="1" applyAlignment="1">
      <alignment horizontal="center" vertical="top" wrapText="1"/>
    </xf>
    <xf numFmtId="16" fontId="4" fillId="33" borderId="25" xfId="0" applyNumberFormat="1" applyFont="1" applyFill="1" applyBorder="1" applyAlignment="1">
      <alignment horizontal="center" vertical="top" wrapText="1"/>
    </xf>
    <xf numFmtId="16" fontId="4" fillId="33" borderId="21" xfId="0" applyNumberFormat="1" applyFont="1" applyFill="1" applyBorder="1" applyAlignment="1">
      <alignment horizontal="center" vertical="top" wrapText="1"/>
    </xf>
    <xf numFmtId="0" fontId="3" fillId="33" borderId="17" xfId="0" applyFont="1" applyFill="1" applyBorder="1" applyAlignment="1">
      <alignment horizontal="justify" vertical="top" wrapText="1"/>
    </xf>
    <xf numFmtId="0" fontId="3" fillId="33" borderId="21" xfId="0" applyFont="1" applyFill="1" applyBorder="1" applyAlignment="1">
      <alignment horizontal="justify" vertical="top" wrapText="1"/>
    </xf>
    <xf numFmtId="0" fontId="3" fillId="33" borderId="36" xfId="0" applyFont="1" applyFill="1" applyBorder="1" applyAlignment="1">
      <alignment horizontal="center" vertical="top" wrapText="1"/>
    </xf>
    <xf numFmtId="0" fontId="3" fillId="33" borderId="24" xfId="0" applyFont="1" applyFill="1" applyBorder="1" applyAlignment="1">
      <alignment horizontal="center" vertical="top" wrapText="1"/>
    </xf>
    <xf numFmtId="0" fontId="3" fillId="33" borderId="37" xfId="0" applyFont="1" applyFill="1" applyBorder="1" applyAlignment="1">
      <alignment horizontal="center" vertical="top" wrapText="1"/>
    </xf>
    <xf numFmtId="165" fontId="8" fillId="33" borderId="11"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0" fillId="33" borderId="21" xfId="0" applyFill="1" applyBorder="1" applyAlignment="1">
      <alignment horizontal="center" vertical="top" wrapText="1"/>
    </xf>
    <xf numFmtId="0" fontId="9" fillId="33" borderId="21" xfId="0" applyFont="1" applyFill="1" applyBorder="1" applyAlignment="1">
      <alignment horizontal="left" vertical="top" wrapText="1"/>
    </xf>
    <xf numFmtId="165" fontId="3" fillId="33" borderId="17" xfId="0" applyNumberFormat="1" applyFont="1" applyFill="1" applyBorder="1" applyAlignment="1">
      <alignment horizontal="left" vertical="top" wrapText="1"/>
    </xf>
    <xf numFmtId="165" fontId="3" fillId="33" borderId="21" xfId="0" applyNumberFormat="1" applyFont="1" applyFill="1" applyBorder="1" applyAlignment="1">
      <alignment horizontal="left" vertical="top" wrapText="1"/>
    </xf>
    <xf numFmtId="0" fontId="3" fillId="33" borderId="11" xfId="0" applyFont="1" applyFill="1" applyBorder="1" applyAlignment="1">
      <alignment horizontal="center"/>
    </xf>
    <xf numFmtId="0" fontId="6" fillId="33" borderId="11" xfId="0" applyFont="1" applyFill="1" applyBorder="1" applyAlignment="1">
      <alignment horizontal="left" vertical="top" wrapText="1"/>
    </xf>
    <xf numFmtId="0" fontId="4" fillId="33" borderId="11" xfId="0" applyFont="1" applyFill="1" applyBorder="1" applyAlignment="1">
      <alignment horizontal="right" vertical="top" wrapText="1"/>
    </xf>
    <xf numFmtId="0" fontId="4" fillId="33" borderId="38" xfId="0" applyFont="1" applyFill="1" applyBorder="1" applyAlignment="1">
      <alignment horizontal="center" vertical="top" wrapText="1"/>
    </xf>
    <xf numFmtId="0" fontId="4" fillId="33" borderId="39" xfId="0" applyFont="1" applyFill="1" applyBorder="1" applyAlignment="1">
      <alignment horizontal="center" vertical="top" wrapText="1"/>
    </xf>
    <xf numFmtId="0" fontId="4" fillId="33" borderId="40" xfId="0" applyFont="1" applyFill="1" applyBorder="1" applyAlignment="1">
      <alignment horizontal="center" vertical="top" wrapText="1"/>
    </xf>
    <xf numFmtId="0" fontId="3" fillId="33" borderId="17" xfId="0" applyFont="1" applyFill="1" applyBorder="1" applyAlignment="1">
      <alignment horizontal="center" vertical="center" wrapText="1"/>
    </xf>
    <xf numFmtId="16" fontId="3" fillId="33" borderId="17" xfId="0" applyNumberFormat="1" applyFont="1" applyFill="1" applyBorder="1" applyAlignment="1">
      <alignment horizontal="left" vertical="top" wrapText="1"/>
    </xf>
    <xf numFmtId="16" fontId="3" fillId="33" borderId="21" xfId="0" applyNumberFormat="1" applyFont="1" applyFill="1" applyBorder="1" applyAlignment="1">
      <alignment horizontal="left" vertical="top" wrapText="1"/>
    </xf>
    <xf numFmtId="0" fontId="4" fillId="33" borderId="41"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16" fontId="3" fillId="33" borderId="21" xfId="0" applyNumberFormat="1"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26" xfId="0" applyFont="1" applyFill="1" applyBorder="1" applyAlignment="1">
      <alignment horizontal="center" vertical="top" wrapText="1"/>
    </xf>
    <xf numFmtId="0" fontId="3" fillId="33" borderId="27" xfId="0" applyFont="1" applyFill="1" applyBorder="1" applyAlignment="1">
      <alignment horizontal="center" vertical="top" wrapText="1"/>
    </xf>
    <xf numFmtId="0" fontId="3" fillId="33" borderId="44" xfId="0" applyFont="1" applyFill="1" applyBorder="1" applyAlignment="1">
      <alignment horizontal="center" vertical="top" wrapText="1"/>
    </xf>
    <xf numFmtId="0" fontId="3" fillId="33" borderId="20" xfId="0" applyFont="1" applyFill="1" applyBorder="1" applyAlignment="1">
      <alignment horizontal="center" vertical="top" wrapText="1"/>
    </xf>
    <xf numFmtId="0" fontId="4" fillId="33" borderId="11" xfId="0" applyFont="1" applyFill="1" applyBorder="1" applyAlignment="1">
      <alignment horizontal="left" vertical="top" wrapText="1"/>
    </xf>
    <xf numFmtId="0" fontId="5" fillId="33" borderId="11" xfId="0" applyFont="1" applyFill="1" applyBorder="1" applyAlignment="1">
      <alignment horizontal="center" vertical="top"/>
    </xf>
    <xf numFmtId="0" fontId="4" fillId="33" borderId="17" xfId="0" applyFont="1" applyFill="1" applyBorder="1" applyAlignment="1">
      <alignment horizontal="right" vertical="top" wrapText="1"/>
    </xf>
    <xf numFmtId="0" fontId="4" fillId="33" borderId="21" xfId="0" applyFont="1" applyFill="1" applyBorder="1" applyAlignment="1">
      <alignment horizontal="right" vertical="top" wrapText="1"/>
    </xf>
    <xf numFmtId="0" fontId="9" fillId="34" borderId="17" xfId="0" applyFont="1" applyFill="1" applyBorder="1" applyAlignment="1">
      <alignment horizontal="left" vertical="top" wrapText="1"/>
    </xf>
    <xf numFmtId="0" fontId="9" fillId="34" borderId="45" xfId="0" applyFont="1" applyFill="1" applyBorder="1" applyAlignment="1">
      <alignment horizontal="left" vertical="top" wrapText="1"/>
    </xf>
    <xf numFmtId="0" fontId="3" fillId="33" borderId="42" xfId="0" applyFont="1" applyFill="1" applyBorder="1" applyAlignment="1">
      <alignment horizontal="center" vertical="top" wrapText="1"/>
    </xf>
    <xf numFmtId="0" fontId="3" fillId="33" borderId="43" xfId="0" applyFont="1" applyFill="1" applyBorder="1" applyAlignment="1">
      <alignment horizontal="center" vertical="top" wrapText="1"/>
    </xf>
    <xf numFmtId="0" fontId="4" fillId="33" borderId="28" xfId="0" applyFont="1" applyFill="1" applyBorder="1" applyAlignment="1">
      <alignment horizontal="center" vertical="top" wrapText="1"/>
    </xf>
    <xf numFmtId="0" fontId="4" fillId="33" borderId="25" xfId="0" applyFont="1" applyFill="1" applyBorder="1" applyAlignment="1">
      <alignment horizontal="center" vertical="top"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17"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4" fillId="33" borderId="25" xfId="0" applyFont="1" applyFill="1" applyBorder="1" applyAlignment="1">
      <alignment horizontal="right" vertical="top" wrapText="1"/>
    </xf>
    <xf numFmtId="0" fontId="9" fillId="33" borderId="23" xfId="0" applyFont="1" applyFill="1" applyBorder="1" applyAlignment="1">
      <alignment horizontal="left" vertical="top" wrapText="1"/>
    </xf>
    <xf numFmtId="0" fontId="9" fillId="33" borderId="37" xfId="0" applyFont="1" applyFill="1" applyBorder="1" applyAlignment="1">
      <alignment horizontal="left" vertical="top" wrapText="1"/>
    </xf>
    <xf numFmtId="0" fontId="9" fillId="33" borderId="46" xfId="0" applyFont="1" applyFill="1" applyBorder="1" applyAlignment="1">
      <alignment horizontal="left" vertical="top" wrapText="1"/>
    </xf>
    <xf numFmtId="0" fontId="9" fillId="33" borderId="31" xfId="0" applyFont="1" applyFill="1" applyBorder="1" applyAlignment="1">
      <alignment horizontal="left" vertical="top" wrapText="1"/>
    </xf>
    <xf numFmtId="165" fontId="8" fillId="33" borderId="0" xfId="0" applyNumberFormat="1"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48" xfId="0" applyFont="1" applyFill="1" applyBorder="1" applyAlignment="1">
      <alignment horizontal="center" vertical="top" wrapText="1"/>
    </xf>
    <xf numFmtId="0" fontId="4" fillId="33" borderId="17" xfId="0" applyFont="1" applyFill="1" applyBorder="1" applyAlignment="1">
      <alignment horizontal="left" vertical="top" wrapText="1"/>
    </xf>
    <xf numFmtId="0" fontId="3" fillId="33" borderId="21" xfId="0" applyFont="1" applyFill="1" applyBorder="1" applyAlignment="1">
      <alignment horizontal="right" vertical="top"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3 2 2" xfId="55"/>
    <cellStyle name="Обычный 3 3"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2 2" xfId="66"/>
    <cellStyle name="Финансовый 2 2 2" xfId="67"/>
    <cellStyle name="Финансовый 2 3"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B434"/>
  <sheetViews>
    <sheetView tabSelected="1" zoomScale="70" zoomScaleNormal="70" zoomScaleSheetLayoutView="100" zoomScalePageLayoutView="0" workbookViewId="0" topLeftCell="A1">
      <pane ySplit="3" topLeftCell="A183" activePane="bottomLeft" state="frozen"/>
      <selection pane="topLeft" activeCell="A2" sqref="A2"/>
      <selection pane="bottomLeft" activeCell="H194" sqref="H194:I194"/>
    </sheetView>
  </sheetViews>
  <sheetFormatPr defaultColWidth="9.00390625" defaultRowHeight="12.75"/>
  <cols>
    <col min="1" max="1" width="9.375" style="2" customWidth="1"/>
    <col min="2" max="2" width="48.125" style="2" customWidth="1"/>
    <col min="3" max="3" width="10.625" style="2" customWidth="1"/>
    <col min="4" max="4" width="9.25390625" style="2" customWidth="1"/>
    <col min="5" max="5" width="15.875" style="2" customWidth="1"/>
    <col min="6" max="6" width="15.00390625" style="2" customWidth="1"/>
    <col min="7" max="7" width="17.25390625" style="2" customWidth="1"/>
    <col min="8" max="8" width="29.875" style="2" customWidth="1"/>
    <col min="9" max="9" width="54.375" style="1" customWidth="1"/>
    <col min="10" max="106" width="9.125" style="1" customWidth="1"/>
    <col min="107" max="16384" width="9.125" style="2" customWidth="1"/>
  </cols>
  <sheetData>
    <row r="1" spans="1:9" s="1" customFormat="1" ht="21" customHeight="1">
      <c r="A1" s="221"/>
      <c r="B1" s="221"/>
      <c r="C1" s="221"/>
      <c r="D1" s="221"/>
      <c r="E1" s="221"/>
      <c r="F1" s="221"/>
      <c r="G1" s="221"/>
      <c r="H1" s="221"/>
      <c r="I1" s="221"/>
    </row>
    <row r="2" spans="1:9" s="1" customFormat="1" ht="39.75" customHeight="1">
      <c r="A2" s="175" t="s">
        <v>295</v>
      </c>
      <c r="B2" s="175"/>
      <c r="C2" s="175"/>
      <c r="D2" s="175"/>
      <c r="E2" s="175"/>
      <c r="F2" s="175"/>
      <c r="G2" s="175"/>
      <c r="H2" s="175"/>
      <c r="I2" s="175"/>
    </row>
    <row r="3" spans="1:9" ht="52.5" customHeight="1">
      <c r="A3" s="52" t="s">
        <v>10</v>
      </c>
      <c r="B3" s="53" t="s">
        <v>4</v>
      </c>
      <c r="C3" s="53" t="s">
        <v>3</v>
      </c>
      <c r="D3" s="53" t="s">
        <v>5</v>
      </c>
      <c r="E3" s="51" t="s">
        <v>181</v>
      </c>
      <c r="F3" s="51" t="s">
        <v>296</v>
      </c>
      <c r="G3" s="51" t="s">
        <v>154</v>
      </c>
      <c r="H3" s="51" t="s">
        <v>87</v>
      </c>
      <c r="I3" s="51" t="s">
        <v>2</v>
      </c>
    </row>
    <row r="4" spans="1:9" ht="19.5" customHeight="1">
      <c r="A4" s="176" t="s">
        <v>83</v>
      </c>
      <c r="B4" s="145"/>
      <c r="C4" s="145"/>
      <c r="D4" s="145"/>
      <c r="E4" s="145"/>
      <c r="F4" s="145"/>
      <c r="G4" s="145"/>
      <c r="H4" s="145"/>
      <c r="I4" s="145"/>
    </row>
    <row r="5" spans="1:9" ht="18.75" customHeight="1">
      <c r="A5" s="177" t="s">
        <v>97</v>
      </c>
      <c r="B5" s="178"/>
      <c r="C5" s="178"/>
      <c r="D5" s="178"/>
      <c r="E5" s="178"/>
      <c r="F5" s="178"/>
      <c r="G5" s="178"/>
      <c r="H5" s="178"/>
      <c r="I5" s="178"/>
    </row>
    <row r="6" spans="1:9" ht="48.75" customHeight="1">
      <c r="A6" s="3" t="s">
        <v>98</v>
      </c>
      <c r="B6" s="4" t="s">
        <v>11</v>
      </c>
      <c r="C6" s="49" t="s">
        <v>12</v>
      </c>
      <c r="D6" s="49">
        <v>1</v>
      </c>
      <c r="E6" s="49">
        <v>15840</v>
      </c>
      <c r="F6" s="54">
        <v>14120</v>
      </c>
      <c r="G6" s="5">
        <f>F6/E6*100</f>
        <v>89.14141414141415</v>
      </c>
      <c r="H6" s="120" t="s">
        <v>274</v>
      </c>
      <c r="I6" s="121"/>
    </row>
    <row r="7" spans="1:9" ht="79.5" customHeight="1">
      <c r="A7" s="3" t="s">
        <v>99</v>
      </c>
      <c r="B7" s="4" t="s">
        <v>180</v>
      </c>
      <c r="C7" s="49" t="s">
        <v>1</v>
      </c>
      <c r="D7" s="49">
        <v>1</v>
      </c>
      <c r="E7" s="49">
        <v>5</v>
      </c>
      <c r="F7" s="54">
        <v>5</v>
      </c>
      <c r="G7" s="5">
        <f>F7/E7*100</f>
        <v>100</v>
      </c>
      <c r="H7" s="120" t="s">
        <v>208</v>
      </c>
      <c r="I7" s="121"/>
    </row>
    <row r="8" spans="1:9" ht="16.5" customHeight="1">
      <c r="A8" s="6"/>
      <c r="B8" s="47" t="s">
        <v>96</v>
      </c>
      <c r="C8" s="7"/>
      <c r="D8" s="46">
        <f>SUM(D6,D7)</f>
        <v>2</v>
      </c>
      <c r="E8" s="46">
        <v>100</v>
      </c>
      <c r="F8" s="46"/>
      <c r="G8" s="8">
        <f>SUM(G6,G7)/D8</f>
        <v>94.57070707070707</v>
      </c>
      <c r="H8" s="125"/>
      <c r="I8" s="126"/>
    </row>
    <row r="9" spans="1:9" ht="19.5" customHeight="1">
      <c r="A9" s="149" t="s">
        <v>44</v>
      </c>
      <c r="B9" s="150"/>
      <c r="C9" s="150"/>
      <c r="D9" s="150"/>
      <c r="E9" s="150"/>
      <c r="F9" s="150"/>
      <c r="G9" s="150"/>
      <c r="H9" s="150"/>
      <c r="I9" s="140"/>
    </row>
    <row r="10" spans="1:9" ht="78" customHeight="1">
      <c r="A10" s="55" t="s">
        <v>45</v>
      </c>
      <c r="B10" s="4" t="s">
        <v>7</v>
      </c>
      <c r="C10" s="49" t="s">
        <v>13</v>
      </c>
      <c r="D10" s="49">
        <v>1</v>
      </c>
      <c r="E10" s="49">
        <v>500</v>
      </c>
      <c r="F10" s="54">
        <v>470.5</v>
      </c>
      <c r="G10" s="5">
        <v>100</v>
      </c>
      <c r="H10" s="120" t="s">
        <v>312</v>
      </c>
      <c r="I10" s="121"/>
    </row>
    <row r="11" spans="1:106" s="10" customFormat="1" ht="126.75" customHeight="1">
      <c r="A11" s="56" t="s">
        <v>183</v>
      </c>
      <c r="B11" s="57" t="s">
        <v>182</v>
      </c>
      <c r="C11" s="58" t="s">
        <v>42</v>
      </c>
      <c r="D11" s="58">
        <v>1</v>
      </c>
      <c r="E11" s="59">
        <v>30190.2</v>
      </c>
      <c r="F11" s="60">
        <v>20977</v>
      </c>
      <c r="G11" s="61">
        <f>F11/E11*100</f>
        <v>69.48281230333022</v>
      </c>
      <c r="H11" s="127" t="s">
        <v>313</v>
      </c>
      <c r="I11" s="128"/>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10" customFormat="1" ht="145.5" customHeight="1">
      <c r="A12" s="56" t="s">
        <v>184</v>
      </c>
      <c r="B12" s="57" t="s">
        <v>185</v>
      </c>
      <c r="C12" s="58" t="s">
        <v>42</v>
      </c>
      <c r="D12" s="58">
        <v>1</v>
      </c>
      <c r="E12" s="59">
        <v>1180</v>
      </c>
      <c r="F12" s="60">
        <v>940.7</v>
      </c>
      <c r="G12" s="61">
        <f>F12/E12*100</f>
        <v>79.72033898305085</v>
      </c>
      <c r="H12" s="127" t="s">
        <v>314</v>
      </c>
      <c r="I12" s="128"/>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9" ht="16.5" customHeight="1">
      <c r="A13" s="62"/>
      <c r="B13" s="47" t="s">
        <v>96</v>
      </c>
      <c r="C13" s="7"/>
      <c r="D13" s="46">
        <f>SUM(D10,D11,D12)</f>
        <v>3</v>
      </c>
      <c r="E13" s="46">
        <v>100</v>
      </c>
      <c r="F13" s="46"/>
      <c r="G13" s="8">
        <f>SUM(G10,G11,G12)/3</f>
        <v>83.06771709546035</v>
      </c>
      <c r="H13" s="125"/>
      <c r="I13" s="126"/>
    </row>
    <row r="14" spans="1:9" ht="18.75" customHeight="1">
      <c r="A14" s="177" t="s">
        <v>46</v>
      </c>
      <c r="B14" s="178"/>
      <c r="C14" s="178"/>
      <c r="D14" s="178"/>
      <c r="E14" s="178"/>
      <c r="F14" s="178"/>
      <c r="G14" s="178"/>
      <c r="H14" s="178"/>
      <c r="I14" s="178"/>
    </row>
    <row r="15" spans="1:9" ht="45.75" customHeight="1">
      <c r="A15" s="55" t="s">
        <v>47</v>
      </c>
      <c r="B15" s="4" t="s">
        <v>8</v>
      </c>
      <c r="C15" s="49" t="s">
        <v>13</v>
      </c>
      <c r="D15" s="49">
        <v>1</v>
      </c>
      <c r="E15" s="49">
        <v>144.6</v>
      </c>
      <c r="F15" s="5">
        <v>93.3</v>
      </c>
      <c r="G15" s="5">
        <v>100</v>
      </c>
      <c r="H15" s="181" t="s">
        <v>315</v>
      </c>
      <c r="I15" s="182"/>
    </row>
    <row r="16" spans="1:9" ht="15.75" customHeight="1">
      <c r="A16" s="62"/>
      <c r="B16" s="47" t="s">
        <v>96</v>
      </c>
      <c r="C16" s="7"/>
      <c r="D16" s="46">
        <f>SUM(D15)</f>
        <v>1</v>
      </c>
      <c r="E16" s="46">
        <v>100</v>
      </c>
      <c r="F16" s="8"/>
      <c r="G16" s="8">
        <f>SUM(G15)/D16</f>
        <v>100</v>
      </c>
      <c r="H16" s="163"/>
      <c r="I16" s="164"/>
    </row>
    <row r="17" spans="1:9" ht="16.5" customHeight="1">
      <c r="A17" s="149" t="s">
        <v>120</v>
      </c>
      <c r="B17" s="150"/>
      <c r="C17" s="150"/>
      <c r="D17" s="150"/>
      <c r="E17" s="150"/>
      <c r="F17" s="150"/>
      <c r="G17" s="150"/>
      <c r="H17" s="150"/>
      <c r="I17" s="179"/>
    </row>
    <row r="18" spans="1:9" ht="36.75" customHeight="1">
      <c r="A18" s="3" t="s">
        <v>48</v>
      </c>
      <c r="B18" s="4" t="s">
        <v>14</v>
      </c>
      <c r="C18" s="49" t="s">
        <v>176</v>
      </c>
      <c r="D18" s="49">
        <v>1</v>
      </c>
      <c r="E18" s="5">
        <v>6</v>
      </c>
      <c r="F18" s="5">
        <v>6.3</v>
      </c>
      <c r="G18" s="5">
        <v>100</v>
      </c>
      <c r="H18" s="120" t="s">
        <v>316</v>
      </c>
      <c r="I18" s="121"/>
    </row>
    <row r="19" spans="1:9" ht="15.75" customHeight="1">
      <c r="A19" s="63"/>
      <c r="B19" s="47" t="s">
        <v>96</v>
      </c>
      <c r="C19" s="7"/>
      <c r="D19" s="46">
        <f>D18</f>
        <v>1</v>
      </c>
      <c r="E19" s="11">
        <v>100</v>
      </c>
      <c r="F19" s="46"/>
      <c r="G19" s="8">
        <f>SUM(G18)/D19</f>
        <v>100</v>
      </c>
      <c r="H19" s="125"/>
      <c r="I19" s="126"/>
    </row>
    <row r="20" spans="1:9" ht="15.75" customHeight="1">
      <c r="A20" s="149" t="s">
        <v>49</v>
      </c>
      <c r="B20" s="150"/>
      <c r="C20" s="150"/>
      <c r="D20" s="150"/>
      <c r="E20" s="150"/>
      <c r="F20" s="150"/>
      <c r="G20" s="150"/>
      <c r="H20" s="150"/>
      <c r="I20" s="140"/>
    </row>
    <row r="21" spans="1:9" ht="50.25" customHeight="1">
      <c r="A21" s="3" t="s">
        <v>50</v>
      </c>
      <c r="B21" s="4" t="s">
        <v>22</v>
      </c>
      <c r="C21" s="49" t="s">
        <v>0</v>
      </c>
      <c r="D21" s="50">
        <v>1</v>
      </c>
      <c r="E21" s="49">
        <v>80</v>
      </c>
      <c r="F21" s="49">
        <v>66.7</v>
      </c>
      <c r="G21" s="5">
        <f>F21/E21*100</f>
        <v>83.375</v>
      </c>
      <c r="H21" s="217" t="s">
        <v>275</v>
      </c>
      <c r="I21" s="218"/>
    </row>
    <row r="22" spans="1:9" ht="64.5" customHeight="1">
      <c r="A22" s="3" t="s">
        <v>51</v>
      </c>
      <c r="B22" s="4" t="s">
        <v>23</v>
      </c>
      <c r="C22" s="49" t="s">
        <v>0</v>
      </c>
      <c r="D22" s="50">
        <v>1</v>
      </c>
      <c r="E22" s="12">
        <v>92.5</v>
      </c>
      <c r="F22" s="49">
        <v>71.3</v>
      </c>
      <c r="G22" s="5">
        <f>F22/E22*100</f>
        <v>77.08108108108108</v>
      </c>
      <c r="H22" s="219"/>
      <c r="I22" s="220"/>
    </row>
    <row r="23" spans="1:9" ht="66.75" customHeight="1">
      <c r="A23" s="64" t="s">
        <v>52</v>
      </c>
      <c r="B23" s="4" t="s">
        <v>165</v>
      </c>
      <c r="C23" s="49" t="s">
        <v>6</v>
      </c>
      <c r="D23" s="49">
        <v>1</v>
      </c>
      <c r="E23" s="12">
        <v>65</v>
      </c>
      <c r="F23" s="49">
        <v>70</v>
      </c>
      <c r="G23" s="5">
        <f>F23/E23*100</f>
        <v>107.6923076923077</v>
      </c>
      <c r="H23" s="147" t="s">
        <v>317</v>
      </c>
      <c r="I23" s="180"/>
    </row>
    <row r="24" spans="1:9" ht="15" customHeight="1">
      <c r="A24" s="65"/>
      <c r="B24" s="47" t="s">
        <v>96</v>
      </c>
      <c r="C24" s="7"/>
      <c r="D24" s="46">
        <f>SUM(D21:D23)</f>
        <v>3</v>
      </c>
      <c r="E24" s="51">
        <v>100</v>
      </c>
      <c r="F24" s="46"/>
      <c r="G24" s="8">
        <f>SUM(G21,G22,G23)/D24</f>
        <v>89.38279625779626</v>
      </c>
      <c r="H24" s="125"/>
      <c r="I24" s="126"/>
    </row>
    <row r="25" spans="1:9" ht="18" customHeight="1">
      <c r="A25" s="183" t="s">
        <v>216</v>
      </c>
      <c r="B25" s="183"/>
      <c r="C25" s="183"/>
      <c r="D25" s="183"/>
      <c r="E25" s="183"/>
      <c r="F25" s="183"/>
      <c r="G25" s="183"/>
      <c r="H25" s="183"/>
      <c r="I25" s="183"/>
    </row>
    <row r="26" spans="1:9" ht="30.75" customHeight="1">
      <c r="A26" s="13" t="s">
        <v>215</v>
      </c>
      <c r="B26" s="13" t="s">
        <v>217</v>
      </c>
      <c r="C26" s="49" t="s">
        <v>0</v>
      </c>
      <c r="D26" s="49">
        <v>1</v>
      </c>
      <c r="E26" s="49">
        <v>48</v>
      </c>
      <c r="F26" s="49">
        <v>86.12</v>
      </c>
      <c r="G26" s="5">
        <f>F26/E26*100</f>
        <v>179.41666666666666</v>
      </c>
      <c r="H26" s="120"/>
      <c r="I26" s="121"/>
    </row>
    <row r="27" spans="1:9" ht="14.25" customHeight="1">
      <c r="A27" s="46"/>
      <c r="B27" s="47" t="s">
        <v>96</v>
      </c>
      <c r="C27" s="7"/>
      <c r="D27" s="46">
        <f>SUM(D26)</f>
        <v>1</v>
      </c>
      <c r="E27" s="7"/>
      <c r="F27" s="46"/>
      <c r="G27" s="8">
        <f>SUM(G26)/D27</f>
        <v>179.41666666666666</v>
      </c>
      <c r="H27" s="125"/>
      <c r="I27" s="126"/>
    </row>
    <row r="28" spans="1:9" ht="18" customHeight="1">
      <c r="A28" s="183" t="s">
        <v>123</v>
      </c>
      <c r="B28" s="183"/>
      <c r="C28" s="183"/>
      <c r="D28" s="183"/>
      <c r="E28" s="183"/>
      <c r="F28" s="183"/>
      <c r="G28" s="183"/>
      <c r="H28" s="183"/>
      <c r="I28" s="183"/>
    </row>
    <row r="29" spans="1:9" ht="30.75" customHeight="1">
      <c r="A29" s="13" t="s">
        <v>100</v>
      </c>
      <c r="B29" s="13" t="s">
        <v>104</v>
      </c>
      <c r="C29" s="49" t="s">
        <v>6</v>
      </c>
      <c r="D29" s="49">
        <v>1</v>
      </c>
      <c r="E29" s="49">
        <v>32</v>
      </c>
      <c r="F29" s="49">
        <v>30</v>
      </c>
      <c r="G29" s="5">
        <f>F29/E29*100</f>
        <v>93.75</v>
      </c>
      <c r="H29" s="120" t="s">
        <v>318</v>
      </c>
      <c r="I29" s="121"/>
    </row>
    <row r="30" spans="1:9" ht="14.25" customHeight="1">
      <c r="A30" s="46"/>
      <c r="B30" s="47" t="s">
        <v>96</v>
      </c>
      <c r="C30" s="7"/>
      <c r="D30" s="46">
        <f>SUM(D29)</f>
        <v>1</v>
      </c>
      <c r="E30" s="7"/>
      <c r="F30" s="46"/>
      <c r="G30" s="8">
        <f>SUM(G29)/D30</f>
        <v>93.75</v>
      </c>
      <c r="H30" s="125"/>
      <c r="I30" s="126"/>
    </row>
    <row r="31" spans="1:9" ht="14.25" customHeight="1" thickBot="1">
      <c r="A31" s="186" t="s">
        <v>86</v>
      </c>
      <c r="B31" s="187"/>
      <c r="C31" s="188"/>
      <c r="D31" s="66">
        <f>SUM(D6,D7,D10,D11,D12,D15,D18,D21,D22,D23,D26,D29)</f>
        <v>12</v>
      </c>
      <c r="E31" s="67">
        <v>100</v>
      </c>
      <c r="F31" s="66"/>
      <c r="G31" s="68">
        <f>SUM(G6,G7,G10,G11,G12,G15,G18,G21,G22,G262,G23,G26,G29)/D31</f>
        <v>98.30496840565422</v>
      </c>
      <c r="H31" s="197"/>
      <c r="I31" s="198"/>
    </row>
    <row r="32" spans="1:9" ht="18" customHeight="1">
      <c r="A32" s="192" t="s">
        <v>84</v>
      </c>
      <c r="B32" s="193"/>
      <c r="C32" s="193"/>
      <c r="D32" s="193"/>
      <c r="E32" s="193"/>
      <c r="F32" s="193"/>
      <c r="G32" s="193"/>
      <c r="H32" s="193"/>
      <c r="I32" s="194"/>
    </row>
    <row r="33" spans="1:9" ht="18.75" customHeight="1">
      <c r="A33" s="149" t="s">
        <v>53</v>
      </c>
      <c r="B33" s="150"/>
      <c r="C33" s="150"/>
      <c r="D33" s="150"/>
      <c r="E33" s="150"/>
      <c r="F33" s="150"/>
      <c r="G33" s="150"/>
      <c r="H33" s="150"/>
      <c r="I33" s="140"/>
    </row>
    <row r="34" spans="1:9" ht="30.75" customHeight="1" hidden="1">
      <c r="A34" s="14" t="s">
        <v>15</v>
      </c>
      <c r="B34" s="15" t="s">
        <v>16</v>
      </c>
      <c r="C34" s="196" t="s">
        <v>12</v>
      </c>
      <c r="D34" s="196"/>
      <c r="E34" s="50">
        <v>0</v>
      </c>
      <c r="F34" s="178">
        <v>0</v>
      </c>
      <c r="G34" s="178"/>
      <c r="H34" s="178">
        <v>185</v>
      </c>
      <c r="I34" s="178"/>
    </row>
    <row r="35" spans="1:9" ht="63.75" customHeight="1">
      <c r="A35" s="69" t="s">
        <v>297</v>
      </c>
      <c r="B35" s="17" t="s">
        <v>298</v>
      </c>
      <c r="C35" s="12" t="s">
        <v>6</v>
      </c>
      <c r="D35" s="12">
        <v>1</v>
      </c>
      <c r="E35" s="50">
        <v>420</v>
      </c>
      <c r="F35" s="49">
        <v>2022</v>
      </c>
      <c r="G35" s="5">
        <v>100</v>
      </c>
      <c r="H35" s="120"/>
      <c r="I35" s="121"/>
    </row>
    <row r="36" spans="1:9" ht="63.75" customHeight="1">
      <c r="A36" s="16" t="s">
        <v>54</v>
      </c>
      <c r="B36" s="17" t="s">
        <v>24</v>
      </c>
      <c r="C36" s="12" t="s">
        <v>1</v>
      </c>
      <c r="D36" s="12">
        <v>1</v>
      </c>
      <c r="E36" s="49">
        <v>0</v>
      </c>
      <c r="F36" s="49">
        <v>0</v>
      </c>
      <c r="G36" s="5">
        <v>0</v>
      </c>
      <c r="H36" s="120" t="s">
        <v>186</v>
      </c>
      <c r="I36" s="121"/>
    </row>
    <row r="37" spans="1:9" ht="78.75" customHeight="1">
      <c r="A37" s="16" t="s">
        <v>218</v>
      </c>
      <c r="B37" s="17" t="s">
        <v>219</v>
      </c>
      <c r="C37" s="12" t="s">
        <v>0</v>
      </c>
      <c r="D37" s="12">
        <v>1</v>
      </c>
      <c r="E37" s="49">
        <v>16</v>
      </c>
      <c r="F37" s="49">
        <v>16</v>
      </c>
      <c r="G37" s="5">
        <f>SUM(F37/E37)*100</f>
        <v>100</v>
      </c>
      <c r="H37" s="120" t="s">
        <v>325</v>
      </c>
      <c r="I37" s="121"/>
    </row>
    <row r="38" spans="1:9" ht="16.5" customHeight="1">
      <c r="A38" s="18"/>
      <c r="B38" s="47" t="s">
        <v>96</v>
      </c>
      <c r="C38" s="7"/>
      <c r="D38" s="46">
        <f>SUM(D35,D36,D37)</f>
        <v>3</v>
      </c>
      <c r="E38" s="19"/>
      <c r="F38" s="19"/>
      <c r="G38" s="8">
        <f>SUM(G35,G36,G37)/D38</f>
        <v>66.66666666666667</v>
      </c>
      <c r="H38" s="125"/>
      <c r="I38" s="126"/>
    </row>
    <row r="39" spans="1:9" ht="16.5" customHeight="1" hidden="1">
      <c r="A39" s="167" t="s">
        <v>172</v>
      </c>
      <c r="B39" s="167"/>
      <c r="C39" s="167"/>
      <c r="D39" s="167"/>
      <c r="E39" s="167"/>
      <c r="F39" s="167"/>
      <c r="G39" s="167"/>
      <c r="H39" s="167"/>
      <c r="I39" s="195"/>
    </row>
    <row r="40" spans="1:9" ht="46.5" customHeight="1" hidden="1">
      <c r="A40" s="20" t="s">
        <v>173</v>
      </c>
      <c r="B40" s="13"/>
      <c r="C40" s="49" t="s">
        <v>0</v>
      </c>
      <c r="D40" s="49">
        <v>1</v>
      </c>
      <c r="E40" s="21">
        <v>78</v>
      </c>
      <c r="F40" s="22">
        <v>0</v>
      </c>
      <c r="G40" s="5">
        <f>F40/E40*100</f>
        <v>0</v>
      </c>
      <c r="H40" s="147"/>
      <c r="I40" s="148"/>
    </row>
    <row r="41" spans="1:9" ht="29.25" customHeight="1" hidden="1">
      <c r="A41" s="18"/>
      <c r="B41" s="47" t="s">
        <v>96</v>
      </c>
      <c r="C41" s="7"/>
      <c r="D41" s="23">
        <f>SUM(D40)</f>
        <v>1</v>
      </c>
      <c r="E41" s="19"/>
      <c r="F41" s="19"/>
      <c r="G41" s="8">
        <f>SUM(G40)/D41</f>
        <v>0</v>
      </c>
      <c r="H41" s="125"/>
      <c r="I41" s="126"/>
    </row>
    <row r="42" spans="1:9" ht="20.25" customHeight="1">
      <c r="A42" s="167" t="s">
        <v>172</v>
      </c>
      <c r="B42" s="168"/>
      <c r="C42" s="168"/>
      <c r="D42" s="168"/>
      <c r="E42" s="168"/>
      <c r="F42" s="168"/>
      <c r="G42" s="168"/>
      <c r="H42" s="168"/>
      <c r="I42" s="169"/>
    </row>
    <row r="43" spans="1:9" ht="34.5" customHeight="1">
      <c r="A43" s="70" t="s">
        <v>299</v>
      </c>
      <c r="B43" s="71" t="s">
        <v>300</v>
      </c>
      <c r="C43" s="72" t="s">
        <v>0</v>
      </c>
      <c r="D43" s="73">
        <v>1</v>
      </c>
      <c r="E43" s="73">
        <v>78</v>
      </c>
      <c r="F43" s="5">
        <v>78</v>
      </c>
      <c r="G43" s="5">
        <f>F43/E43*100</f>
        <v>100</v>
      </c>
      <c r="H43" s="190" t="s">
        <v>326</v>
      </c>
      <c r="I43" s="191"/>
    </row>
    <row r="44" spans="1:9" ht="15.75" customHeight="1">
      <c r="A44" s="25"/>
      <c r="B44" s="47" t="s">
        <v>96</v>
      </c>
      <c r="C44" s="7"/>
      <c r="D44" s="46">
        <v>1</v>
      </c>
      <c r="E44" s="46"/>
      <c r="F44" s="46"/>
      <c r="G44" s="8">
        <f>SUM(G43)/D44</f>
        <v>100</v>
      </c>
      <c r="H44" s="125"/>
      <c r="I44" s="126"/>
    </row>
    <row r="45" spans="1:9" ht="15.75" customHeight="1" hidden="1">
      <c r="A45" s="172" t="s">
        <v>175</v>
      </c>
      <c r="B45" s="173"/>
      <c r="C45" s="173"/>
      <c r="D45" s="173"/>
      <c r="E45" s="173"/>
      <c r="F45" s="173"/>
      <c r="G45" s="173"/>
      <c r="H45" s="173"/>
      <c r="I45" s="174"/>
    </row>
    <row r="46" spans="1:9" ht="86.25" customHeight="1" hidden="1">
      <c r="A46" s="26" t="s">
        <v>177</v>
      </c>
      <c r="B46" s="4" t="s">
        <v>187</v>
      </c>
      <c r="C46" s="49" t="s">
        <v>0</v>
      </c>
      <c r="D46" s="49">
        <v>1</v>
      </c>
      <c r="E46" s="21">
        <v>10</v>
      </c>
      <c r="F46" s="49">
        <v>0</v>
      </c>
      <c r="G46" s="5">
        <v>0</v>
      </c>
      <c r="H46" s="120"/>
      <c r="I46" s="121"/>
    </row>
    <row r="47" spans="1:9" ht="21" customHeight="1" hidden="1">
      <c r="A47" s="26"/>
      <c r="B47" s="47" t="s">
        <v>96</v>
      </c>
      <c r="C47" s="49"/>
      <c r="D47" s="46">
        <f>SUM(D46)</f>
        <v>1</v>
      </c>
      <c r="E47" s="46"/>
      <c r="F47" s="7"/>
      <c r="G47" s="8">
        <f>SUM(G46)/D47</f>
        <v>0</v>
      </c>
      <c r="H47" s="139"/>
      <c r="I47" s="140"/>
    </row>
    <row r="48" spans="1:9" ht="16.5" customHeight="1">
      <c r="A48" s="122" t="s">
        <v>106</v>
      </c>
      <c r="B48" s="123"/>
      <c r="C48" s="123"/>
      <c r="D48" s="123"/>
      <c r="E48" s="123"/>
      <c r="F48" s="123"/>
      <c r="G48" s="123"/>
      <c r="H48" s="123"/>
      <c r="I48" s="124"/>
    </row>
    <row r="49" spans="1:9" ht="113.25" customHeight="1">
      <c r="A49" s="24" t="s">
        <v>107</v>
      </c>
      <c r="B49" s="45" t="s">
        <v>170</v>
      </c>
      <c r="C49" s="49" t="s">
        <v>1</v>
      </c>
      <c r="D49" s="49">
        <v>1</v>
      </c>
      <c r="E49" s="49">
        <v>1750</v>
      </c>
      <c r="F49" s="49">
        <v>1725</v>
      </c>
      <c r="G49" s="5">
        <f>F49/E49*100</f>
        <v>98.57142857142858</v>
      </c>
      <c r="H49" s="120" t="s">
        <v>327</v>
      </c>
      <c r="I49" s="121"/>
    </row>
    <row r="50" spans="1:9" ht="15.75" customHeight="1">
      <c r="A50" s="25"/>
      <c r="B50" s="47" t="s">
        <v>96</v>
      </c>
      <c r="C50" s="7"/>
      <c r="D50" s="46">
        <v>1</v>
      </c>
      <c r="E50" s="46"/>
      <c r="F50" s="46"/>
      <c r="G50" s="8">
        <f>SUM(G49)/D50</f>
        <v>98.57142857142858</v>
      </c>
      <c r="H50" s="125"/>
      <c r="I50" s="126"/>
    </row>
    <row r="51" spans="1:9" ht="15" customHeight="1">
      <c r="A51" s="122" t="s">
        <v>220</v>
      </c>
      <c r="B51" s="123"/>
      <c r="C51" s="123"/>
      <c r="D51" s="123"/>
      <c r="E51" s="123"/>
      <c r="F51" s="123"/>
      <c r="G51" s="123"/>
      <c r="H51" s="123"/>
      <c r="I51" s="124"/>
    </row>
    <row r="52" spans="1:106" s="10" customFormat="1" ht="97.5" customHeight="1">
      <c r="A52" s="26" t="s">
        <v>301</v>
      </c>
      <c r="B52" s="4" t="s">
        <v>302</v>
      </c>
      <c r="C52" s="49" t="s">
        <v>0</v>
      </c>
      <c r="D52" s="49">
        <v>1</v>
      </c>
      <c r="E52" s="49">
        <v>10</v>
      </c>
      <c r="F52" s="49">
        <v>11</v>
      </c>
      <c r="G52" s="5">
        <f>F52/E52*100</f>
        <v>110.00000000000001</v>
      </c>
      <c r="H52" s="120" t="s">
        <v>328</v>
      </c>
      <c r="I52" s="121"/>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row>
    <row r="53" spans="1:9" ht="53.25" customHeight="1">
      <c r="A53" s="24" t="s">
        <v>221</v>
      </c>
      <c r="B53" s="45" t="s">
        <v>222</v>
      </c>
      <c r="C53" s="49" t="s">
        <v>0</v>
      </c>
      <c r="D53" s="49">
        <v>1</v>
      </c>
      <c r="E53" s="49">
        <v>65.4</v>
      </c>
      <c r="F53" s="49">
        <v>65.4</v>
      </c>
      <c r="G53" s="5">
        <f>F53/E53*100</f>
        <v>100</v>
      </c>
      <c r="H53" s="120" t="s">
        <v>278</v>
      </c>
      <c r="I53" s="121"/>
    </row>
    <row r="54" spans="1:9" ht="15.75" customHeight="1">
      <c r="A54" s="25"/>
      <c r="B54" s="47" t="s">
        <v>96</v>
      </c>
      <c r="C54" s="7"/>
      <c r="D54" s="46">
        <f>SUM(D52,D53)</f>
        <v>2</v>
      </c>
      <c r="E54" s="46"/>
      <c r="F54" s="46"/>
      <c r="G54" s="8">
        <f>SUM(G52,G53)/D54</f>
        <v>105</v>
      </c>
      <c r="H54" s="125"/>
      <c r="I54" s="126"/>
    </row>
    <row r="55" spans="1:9" ht="15" customHeight="1">
      <c r="A55" s="122" t="s">
        <v>223</v>
      </c>
      <c r="B55" s="123"/>
      <c r="C55" s="123"/>
      <c r="D55" s="123"/>
      <c r="E55" s="123"/>
      <c r="F55" s="123"/>
      <c r="G55" s="123"/>
      <c r="H55" s="123"/>
      <c r="I55" s="124"/>
    </row>
    <row r="56" spans="1:9" ht="83.25" customHeight="1">
      <c r="A56" s="24" t="s">
        <v>224</v>
      </c>
      <c r="B56" s="45" t="s">
        <v>225</v>
      </c>
      <c r="C56" s="49" t="s">
        <v>0</v>
      </c>
      <c r="D56" s="49">
        <v>1</v>
      </c>
      <c r="E56" s="49">
        <v>91</v>
      </c>
      <c r="F56" s="49">
        <v>91.5</v>
      </c>
      <c r="G56" s="5">
        <f>F56/E56*100</f>
        <v>100.54945054945054</v>
      </c>
      <c r="H56" s="120" t="s">
        <v>261</v>
      </c>
      <c r="I56" s="121"/>
    </row>
    <row r="57" spans="1:9" ht="15.75" customHeight="1">
      <c r="A57" s="25"/>
      <c r="B57" s="47" t="s">
        <v>96</v>
      </c>
      <c r="C57" s="7"/>
      <c r="D57" s="46">
        <v>1</v>
      </c>
      <c r="E57" s="46"/>
      <c r="F57" s="46"/>
      <c r="G57" s="8">
        <f>SUM(G56)/D57</f>
        <v>100.54945054945054</v>
      </c>
      <c r="H57" s="125"/>
      <c r="I57" s="126"/>
    </row>
    <row r="58" spans="1:9" ht="15.75" customHeight="1">
      <c r="A58" s="122" t="s">
        <v>270</v>
      </c>
      <c r="B58" s="132"/>
      <c r="C58" s="132"/>
      <c r="D58" s="132"/>
      <c r="E58" s="132"/>
      <c r="F58" s="132"/>
      <c r="G58" s="132"/>
      <c r="H58" s="132"/>
      <c r="I58" s="133"/>
    </row>
    <row r="59" spans="1:9" ht="90.75" customHeight="1">
      <c r="A59" s="24" t="s">
        <v>271</v>
      </c>
      <c r="B59" s="45" t="s">
        <v>272</v>
      </c>
      <c r="C59" s="49" t="s">
        <v>6</v>
      </c>
      <c r="D59" s="49">
        <v>1</v>
      </c>
      <c r="E59" s="49">
        <v>430</v>
      </c>
      <c r="F59" s="49">
        <v>156</v>
      </c>
      <c r="G59" s="5">
        <f>F59/E59*100</f>
        <v>36.27906976744186</v>
      </c>
      <c r="H59" s="139"/>
      <c r="I59" s="140"/>
    </row>
    <row r="60" spans="1:9" ht="15.75" customHeight="1">
      <c r="A60" s="25"/>
      <c r="B60" s="47"/>
      <c r="C60" s="7"/>
      <c r="D60" s="46">
        <v>1</v>
      </c>
      <c r="E60" s="46"/>
      <c r="F60" s="46"/>
      <c r="G60" s="8">
        <f>SUM(G59)/D60</f>
        <v>36.27906976744186</v>
      </c>
      <c r="H60" s="125"/>
      <c r="I60" s="126"/>
    </row>
    <row r="61" spans="1:9" ht="15.75" customHeight="1">
      <c r="A61" s="136" t="s">
        <v>226</v>
      </c>
      <c r="B61" s="137"/>
      <c r="C61" s="137"/>
      <c r="D61" s="137"/>
      <c r="E61" s="137"/>
      <c r="F61" s="137"/>
      <c r="G61" s="137"/>
      <c r="H61" s="137"/>
      <c r="I61" s="138"/>
    </row>
    <row r="62" spans="1:9" ht="118.5" customHeight="1">
      <c r="A62" s="3" t="s">
        <v>227</v>
      </c>
      <c r="B62" s="15" t="s">
        <v>228</v>
      </c>
      <c r="C62" s="48" t="s">
        <v>0</v>
      </c>
      <c r="D62" s="48">
        <v>1</v>
      </c>
      <c r="E62" s="49">
        <v>5.6</v>
      </c>
      <c r="F62" s="49">
        <v>5.6</v>
      </c>
      <c r="G62" s="5">
        <f>F62/E62*100</f>
        <v>100</v>
      </c>
      <c r="H62" s="120" t="s">
        <v>262</v>
      </c>
      <c r="I62" s="121"/>
    </row>
    <row r="63" spans="1:14" ht="15" customHeight="1" thickBot="1">
      <c r="A63" s="27"/>
      <c r="B63" s="47" t="s">
        <v>96</v>
      </c>
      <c r="C63" s="28"/>
      <c r="D63" s="11">
        <f>SUM(D62)</f>
        <v>1</v>
      </c>
      <c r="E63" s="11"/>
      <c r="F63" s="11"/>
      <c r="G63" s="29">
        <f>SUM(G62)/D63</f>
        <v>100</v>
      </c>
      <c r="H63" s="134"/>
      <c r="I63" s="135"/>
      <c r="J63" s="30"/>
      <c r="K63" s="30"/>
      <c r="L63" s="30"/>
      <c r="M63" s="30"/>
      <c r="N63" s="30"/>
    </row>
    <row r="64" spans="1:9" ht="19.5" customHeight="1">
      <c r="A64" s="149" t="s">
        <v>229</v>
      </c>
      <c r="B64" s="150"/>
      <c r="C64" s="150"/>
      <c r="D64" s="150"/>
      <c r="E64" s="150"/>
      <c r="F64" s="150"/>
      <c r="G64" s="150"/>
      <c r="H64" s="150"/>
      <c r="I64" s="140"/>
    </row>
    <row r="65" spans="1:106" s="10" customFormat="1" ht="207" customHeight="1">
      <c r="A65" s="3" t="s">
        <v>55</v>
      </c>
      <c r="B65" s="4" t="s">
        <v>230</v>
      </c>
      <c r="C65" s="49" t="s">
        <v>0</v>
      </c>
      <c r="D65" s="49">
        <v>1</v>
      </c>
      <c r="E65" s="49">
        <v>37.3</v>
      </c>
      <c r="F65" s="49">
        <v>37.3</v>
      </c>
      <c r="G65" s="5">
        <f>F65/E65*100</f>
        <v>100</v>
      </c>
      <c r="H65" s="120" t="s">
        <v>291</v>
      </c>
      <c r="I65" s="121"/>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row>
    <row r="66" spans="1:14" ht="15" customHeight="1" thickBot="1">
      <c r="A66" s="27"/>
      <c r="B66" s="47" t="s">
        <v>96</v>
      </c>
      <c r="C66" s="28"/>
      <c r="D66" s="11">
        <f>SUM(D65)</f>
        <v>1</v>
      </c>
      <c r="E66" s="11"/>
      <c r="F66" s="11"/>
      <c r="G66" s="29">
        <f>SUM(G65)/D66</f>
        <v>100</v>
      </c>
      <c r="H66" s="134"/>
      <c r="I66" s="135"/>
      <c r="J66" s="30"/>
      <c r="K66" s="30"/>
      <c r="L66" s="30"/>
      <c r="M66" s="30"/>
      <c r="N66" s="30"/>
    </row>
    <row r="67" spans="1:106" s="35" customFormat="1" ht="19.5" customHeight="1" thickBot="1">
      <c r="A67" s="160" t="s">
        <v>88</v>
      </c>
      <c r="B67" s="161"/>
      <c r="C67" s="162"/>
      <c r="D67" s="31">
        <f>SUM(D38,D44,D54,D57,D60,D63,D66)</f>
        <v>10</v>
      </c>
      <c r="E67" s="32"/>
      <c r="F67" s="32"/>
      <c r="G67" s="33">
        <f>SUM(G35,G36,G37,G43,G49,G52,G53,G56,G59,G62,G65)/D67</f>
        <v>94.5399948888321</v>
      </c>
      <c r="H67" s="199"/>
      <c r="I67" s="200"/>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row>
    <row r="68" spans="1:9" ht="15.75" customHeight="1">
      <c r="A68" s="141" t="s">
        <v>171</v>
      </c>
      <c r="B68" s="142"/>
      <c r="C68" s="142"/>
      <c r="D68" s="142"/>
      <c r="E68" s="142"/>
      <c r="F68" s="142"/>
      <c r="G68" s="142"/>
      <c r="H68" s="142"/>
      <c r="I68" s="142"/>
    </row>
    <row r="69" spans="1:9" ht="40.5" customHeight="1">
      <c r="A69" s="149" t="s">
        <v>329</v>
      </c>
      <c r="B69" s="150"/>
      <c r="C69" s="150"/>
      <c r="D69" s="150"/>
      <c r="E69" s="150"/>
      <c r="F69" s="150"/>
      <c r="G69" s="150"/>
      <c r="H69" s="150"/>
      <c r="I69" s="140"/>
    </row>
    <row r="70" spans="1:9" ht="96.75" customHeight="1">
      <c r="A70" s="49" t="s">
        <v>210</v>
      </c>
      <c r="B70" s="13" t="s">
        <v>304</v>
      </c>
      <c r="C70" s="49" t="s">
        <v>6</v>
      </c>
      <c r="D70" s="49">
        <v>1</v>
      </c>
      <c r="E70" s="49">
        <v>483</v>
      </c>
      <c r="F70" s="49">
        <v>526</v>
      </c>
      <c r="G70" s="5">
        <f>F70/E70*100</f>
        <v>108.90269151138716</v>
      </c>
      <c r="H70" s="170"/>
      <c r="I70" s="171"/>
    </row>
    <row r="71" spans="1:9" ht="72" customHeight="1">
      <c r="A71" s="36" t="s">
        <v>303</v>
      </c>
      <c r="B71" s="37" t="s">
        <v>330</v>
      </c>
      <c r="C71" s="38" t="s">
        <v>166</v>
      </c>
      <c r="D71" s="36">
        <v>1</v>
      </c>
      <c r="E71" s="39">
        <v>50343</v>
      </c>
      <c r="F71" s="39">
        <v>14750.6</v>
      </c>
      <c r="G71" s="40">
        <f>F71/E71*100</f>
        <v>29.300200623721274</v>
      </c>
      <c r="H71" s="127"/>
      <c r="I71" s="128"/>
    </row>
    <row r="72" spans="1:9" ht="21.75" customHeight="1">
      <c r="A72" s="6"/>
      <c r="B72" s="47" t="s">
        <v>96</v>
      </c>
      <c r="C72" s="7"/>
      <c r="D72" s="46">
        <f>SUM(D70,D71)</f>
        <v>2</v>
      </c>
      <c r="E72" s="46">
        <v>100</v>
      </c>
      <c r="F72" s="46"/>
      <c r="G72" s="8">
        <f>SUM(G70,G71)/D72</f>
        <v>69.10144606755422</v>
      </c>
      <c r="H72" s="125"/>
      <c r="I72" s="126"/>
    </row>
    <row r="73" spans="1:106" s="10" customFormat="1" ht="22.5" customHeight="1">
      <c r="A73" s="136" t="s">
        <v>231</v>
      </c>
      <c r="B73" s="137"/>
      <c r="C73" s="137"/>
      <c r="D73" s="137"/>
      <c r="E73" s="137"/>
      <c r="F73" s="137"/>
      <c r="G73" s="137"/>
      <c r="H73" s="137"/>
      <c r="I73" s="138"/>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row>
    <row r="74" spans="1:106" s="10" customFormat="1" ht="45.75" customHeight="1">
      <c r="A74" s="3" t="s">
        <v>232</v>
      </c>
      <c r="B74" s="45" t="s">
        <v>233</v>
      </c>
      <c r="C74" s="49" t="s">
        <v>0</v>
      </c>
      <c r="D74" s="49">
        <v>1</v>
      </c>
      <c r="E74" s="49">
        <v>6.2</v>
      </c>
      <c r="F74" s="49">
        <v>8.8</v>
      </c>
      <c r="G74" s="5">
        <f>F74/E74*100</f>
        <v>141.93548387096774</v>
      </c>
      <c r="H74" s="143" t="s">
        <v>288</v>
      </c>
      <c r="I74" s="144"/>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row>
    <row r="75" spans="1:106" s="10" customFormat="1" ht="20.25" customHeight="1">
      <c r="A75" s="6"/>
      <c r="B75" s="47" t="s">
        <v>96</v>
      </c>
      <c r="C75" s="7"/>
      <c r="D75" s="46">
        <f>SUM(D74)</f>
        <v>1</v>
      </c>
      <c r="E75" s="46">
        <v>100</v>
      </c>
      <c r="F75" s="46"/>
      <c r="G75" s="8">
        <f>SUM(G74)/D75</f>
        <v>141.93548387096774</v>
      </c>
      <c r="H75" s="125"/>
      <c r="I75" s="126"/>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row>
    <row r="76" spans="1:106" s="10" customFormat="1" ht="22.5" customHeight="1">
      <c r="A76" s="136" t="s">
        <v>56</v>
      </c>
      <c r="B76" s="137"/>
      <c r="C76" s="137"/>
      <c r="D76" s="137"/>
      <c r="E76" s="137"/>
      <c r="F76" s="137"/>
      <c r="G76" s="137"/>
      <c r="H76" s="137"/>
      <c r="I76" s="138"/>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row>
    <row r="77" spans="1:106" s="10" customFormat="1" ht="45.75" customHeight="1">
      <c r="A77" s="3" t="s">
        <v>57</v>
      </c>
      <c r="B77" s="45" t="s">
        <v>82</v>
      </c>
      <c r="C77" s="49" t="s">
        <v>0</v>
      </c>
      <c r="D77" s="49">
        <v>1</v>
      </c>
      <c r="E77" s="49">
        <v>53.4</v>
      </c>
      <c r="F77" s="49">
        <v>53.3</v>
      </c>
      <c r="G77" s="5">
        <f>F77/E77*100</f>
        <v>99.812734082397</v>
      </c>
      <c r="H77" s="143" t="s">
        <v>284</v>
      </c>
      <c r="I77" s="144"/>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row>
    <row r="78" spans="1:106" s="10" customFormat="1" ht="20.25" customHeight="1">
      <c r="A78" s="6"/>
      <c r="B78" s="47" t="s">
        <v>96</v>
      </c>
      <c r="C78" s="7"/>
      <c r="D78" s="46">
        <f>SUM(D77)</f>
        <v>1</v>
      </c>
      <c r="E78" s="46">
        <v>100</v>
      </c>
      <c r="F78" s="46"/>
      <c r="G78" s="8">
        <f>SUM(G77)/D78</f>
        <v>99.812734082397</v>
      </c>
      <c r="H78" s="125"/>
      <c r="I78" s="126"/>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row>
    <row r="79" spans="1:106" s="10" customFormat="1" ht="15.75" customHeight="1">
      <c r="A79" s="189" t="s">
        <v>58</v>
      </c>
      <c r="B79" s="137"/>
      <c r="C79" s="137"/>
      <c r="D79" s="137"/>
      <c r="E79" s="137"/>
      <c r="F79" s="137"/>
      <c r="G79" s="137"/>
      <c r="H79" s="137"/>
      <c r="I79" s="138"/>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row>
    <row r="80" spans="1:106" s="10" customFormat="1" ht="21.75" customHeight="1">
      <c r="A80" s="3" t="s">
        <v>59</v>
      </c>
      <c r="B80" s="4" t="s">
        <v>17</v>
      </c>
      <c r="C80" s="13"/>
      <c r="D80" s="49"/>
      <c r="E80" s="49" t="s">
        <v>20</v>
      </c>
      <c r="F80" s="49" t="s">
        <v>20</v>
      </c>
      <c r="G80" s="5"/>
      <c r="H80" s="139"/>
      <c r="I80" s="140"/>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row>
    <row r="81" spans="1:9" ht="54" customHeight="1">
      <c r="A81" s="74" t="s">
        <v>60</v>
      </c>
      <c r="B81" s="75" t="s">
        <v>35</v>
      </c>
      <c r="C81" s="76" t="s">
        <v>166</v>
      </c>
      <c r="D81" s="58">
        <v>1</v>
      </c>
      <c r="E81" s="77">
        <v>12357.6</v>
      </c>
      <c r="F81" s="77">
        <v>4515.7</v>
      </c>
      <c r="G81" s="61">
        <f aca="true" t="shared" si="0" ref="G81:G86">F81/E81*100</f>
        <v>36.54188515569366</v>
      </c>
      <c r="H81" s="127" t="s">
        <v>306</v>
      </c>
      <c r="I81" s="128"/>
    </row>
    <row r="82" spans="1:9" ht="96.75" customHeight="1">
      <c r="A82" s="74" t="s">
        <v>61</v>
      </c>
      <c r="B82" s="75" t="s">
        <v>36</v>
      </c>
      <c r="C82" s="76" t="s">
        <v>166</v>
      </c>
      <c r="D82" s="58">
        <v>1</v>
      </c>
      <c r="E82" s="77">
        <v>9333.6</v>
      </c>
      <c r="F82" s="77">
        <v>6814.3</v>
      </c>
      <c r="G82" s="61">
        <f t="shared" si="0"/>
        <v>73.00827119225166</v>
      </c>
      <c r="H82" s="127" t="s">
        <v>307</v>
      </c>
      <c r="I82" s="128"/>
    </row>
    <row r="83" spans="1:9" ht="83.25" customHeight="1">
      <c r="A83" s="74" t="s">
        <v>62</v>
      </c>
      <c r="B83" s="75" t="s">
        <v>37</v>
      </c>
      <c r="C83" s="76" t="s">
        <v>166</v>
      </c>
      <c r="D83" s="58">
        <v>1</v>
      </c>
      <c r="E83" s="77">
        <v>4107.9</v>
      </c>
      <c r="F83" s="77">
        <v>2933.1</v>
      </c>
      <c r="G83" s="61">
        <f t="shared" si="0"/>
        <v>71.40144599430366</v>
      </c>
      <c r="H83" s="127" t="s">
        <v>308</v>
      </c>
      <c r="I83" s="128"/>
    </row>
    <row r="84" spans="1:9" ht="64.5" customHeight="1">
      <c r="A84" s="74" t="s">
        <v>63</v>
      </c>
      <c r="B84" s="75" t="s">
        <v>38</v>
      </c>
      <c r="C84" s="76" t="s">
        <v>166</v>
      </c>
      <c r="D84" s="58">
        <v>1</v>
      </c>
      <c r="E84" s="77">
        <v>63179.6</v>
      </c>
      <c r="F84" s="77">
        <v>42634.5</v>
      </c>
      <c r="G84" s="61">
        <f t="shared" si="0"/>
        <v>67.48143388055638</v>
      </c>
      <c r="H84" s="127" t="s">
        <v>309</v>
      </c>
      <c r="I84" s="128"/>
    </row>
    <row r="85" spans="1:9" ht="51.75" customHeight="1">
      <c r="A85" s="74" t="s">
        <v>64</v>
      </c>
      <c r="B85" s="75" t="s">
        <v>39</v>
      </c>
      <c r="C85" s="76" t="s">
        <v>166</v>
      </c>
      <c r="D85" s="58">
        <v>1</v>
      </c>
      <c r="E85" s="77">
        <v>78150.4</v>
      </c>
      <c r="F85" s="77">
        <v>62901.4</v>
      </c>
      <c r="G85" s="61">
        <f t="shared" si="0"/>
        <v>80.48762386372943</v>
      </c>
      <c r="H85" s="127" t="s">
        <v>310</v>
      </c>
      <c r="I85" s="128"/>
    </row>
    <row r="86" spans="1:9" ht="174.75" customHeight="1">
      <c r="A86" s="74" t="s">
        <v>65</v>
      </c>
      <c r="B86" s="75" t="s">
        <v>40</v>
      </c>
      <c r="C86" s="76" t="s">
        <v>166</v>
      </c>
      <c r="D86" s="58">
        <v>1</v>
      </c>
      <c r="E86" s="78">
        <v>762.3</v>
      </c>
      <c r="F86" s="77">
        <v>407.8</v>
      </c>
      <c r="G86" s="79">
        <f t="shared" si="0"/>
        <v>53.49599895054441</v>
      </c>
      <c r="H86" s="127" t="s">
        <v>311</v>
      </c>
      <c r="I86" s="128"/>
    </row>
    <row r="87" spans="1:9" ht="18.75" customHeight="1">
      <c r="A87" s="80"/>
      <c r="B87" s="81" t="s">
        <v>96</v>
      </c>
      <c r="C87" s="28"/>
      <c r="D87" s="11">
        <f>SUM(D81,D82,D83,D84,D85,D86)</f>
        <v>6</v>
      </c>
      <c r="E87" s="82">
        <f>SUM(E81,E82,E83,E84,E85,E86)</f>
        <v>167891.39999999997</v>
      </c>
      <c r="F87" s="82">
        <f>SUM(F81,F82,F83,F84,F85,F86)</f>
        <v>120206.8</v>
      </c>
      <c r="G87" s="29">
        <f>SUM(G81,G82,G83,G84,G85,G86)/D87</f>
        <v>63.7361098395132</v>
      </c>
      <c r="H87" s="125"/>
      <c r="I87" s="126"/>
    </row>
    <row r="88" spans="1:9" ht="13.5" customHeight="1">
      <c r="A88" s="146" t="s">
        <v>90</v>
      </c>
      <c r="B88" s="146"/>
      <c r="C88" s="146"/>
      <c r="D88" s="46">
        <f>SUM(D70,D77,D81,D82,D83,D84,D85,D86,)</f>
        <v>8</v>
      </c>
      <c r="E88" s="19"/>
      <c r="F88" s="19"/>
      <c r="G88" s="8">
        <f>SUM(G70,G77,G81,G82,G83,G84,G85,G86)/D88</f>
        <v>73.89151057885792</v>
      </c>
      <c r="H88" s="139"/>
      <c r="I88" s="140"/>
    </row>
    <row r="89" spans="1:9" ht="15" customHeight="1">
      <c r="A89" s="151" t="s">
        <v>94</v>
      </c>
      <c r="B89" s="152"/>
      <c r="C89" s="152"/>
      <c r="D89" s="152"/>
      <c r="E89" s="152"/>
      <c r="F89" s="152"/>
      <c r="G89" s="152"/>
      <c r="H89" s="152"/>
      <c r="I89" s="153"/>
    </row>
    <row r="90" spans="1:9" ht="18" customHeight="1">
      <c r="A90" s="149" t="s">
        <v>66</v>
      </c>
      <c r="B90" s="150"/>
      <c r="C90" s="150"/>
      <c r="D90" s="150"/>
      <c r="E90" s="150"/>
      <c r="F90" s="150"/>
      <c r="G90" s="150"/>
      <c r="H90" s="150"/>
      <c r="I90" s="140"/>
    </row>
    <row r="91" spans="1:9" ht="60.75" customHeight="1">
      <c r="A91" s="3" t="s">
        <v>43</v>
      </c>
      <c r="B91" s="4" t="s">
        <v>25</v>
      </c>
      <c r="C91" s="49" t="s">
        <v>1</v>
      </c>
      <c r="D91" s="49">
        <v>1</v>
      </c>
      <c r="E91" s="49">
        <v>6</v>
      </c>
      <c r="F91" s="49">
        <v>7</v>
      </c>
      <c r="G91" s="5">
        <f>F91/E91*100</f>
        <v>116.66666666666667</v>
      </c>
      <c r="H91" s="120" t="s">
        <v>209</v>
      </c>
      <c r="I91" s="121"/>
    </row>
    <row r="92" spans="1:9" ht="87.75" customHeight="1">
      <c r="A92" s="64" t="s">
        <v>155</v>
      </c>
      <c r="B92" s="83" t="s">
        <v>156</v>
      </c>
      <c r="C92" s="49" t="s">
        <v>1</v>
      </c>
      <c r="D92" s="49">
        <v>1</v>
      </c>
      <c r="E92" s="84">
        <v>3</v>
      </c>
      <c r="F92" s="85">
        <v>3</v>
      </c>
      <c r="G92" s="73">
        <f>F92/E92*100</f>
        <v>100</v>
      </c>
      <c r="H92" s="120" t="s">
        <v>273</v>
      </c>
      <c r="I92" s="121"/>
    </row>
    <row r="93" spans="1:106" s="10" customFormat="1" ht="78.75">
      <c r="A93" s="74" t="s">
        <v>189</v>
      </c>
      <c r="B93" s="75" t="s">
        <v>188</v>
      </c>
      <c r="C93" s="58" t="s">
        <v>152</v>
      </c>
      <c r="D93" s="58">
        <v>1</v>
      </c>
      <c r="E93" s="86">
        <v>1091.9</v>
      </c>
      <c r="F93" s="59">
        <v>1076.1</v>
      </c>
      <c r="G93" s="87">
        <v>100</v>
      </c>
      <c r="H93" s="120" t="s">
        <v>279</v>
      </c>
      <c r="I93" s="121"/>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row>
    <row r="94" spans="1:106" s="10" customFormat="1" ht="31.5">
      <c r="A94" s="74" t="s">
        <v>189</v>
      </c>
      <c r="B94" s="75" t="s">
        <v>277</v>
      </c>
      <c r="C94" s="58" t="s">
        <v>152</v>
      </c>
      <c r="D94" s="58">
        <v>1</v>
      </c>
      <c r="E94" s="86">
        <v>122.2</v>
      </c>
      <c r="F94" s="59">
        <v>122.1</v>
      </c>
      <c r="G94" s="87">
        <f>F94/E94*100</f>
        <v>99.91816693944354</v>
      </c>
      <c r="H94" s="120" t="s">
        <v>280</v>
      </c>
      <c r="I94" s="121"/>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row>
    <row r="95" spans="1:9" ht="18.75" customHeight="1">
      <c r="A95" s="88"/>
      <c r="B95" s="47" t="s">
        <v>96</v>
      </c>
      <c r="C95" s="7"/>
      <c r="D95" s="46">
        <f>SUM(D92:D92,D91,D93,D94)</f>
        <v>4</v>
      </c>
      <c r="E95" s="89">
        <v>100</v>
      </c>
      <c r="F95" s="46"/>
      <c r="G95" s="8">
        <f>SUM(G91,G92,G93,G94)/D95</f>
        <v>104.14620840152756</v>
      </c>
      <c r="H95" s="125"/>
      <c r="I95" s="126"/>
    </row>
    <row r="96" spans="1:9" ht="21.75" customHeight="1">
      <c r="A96" s="157" t="s">
        <v>101</v>
      </c>
      <c r="B96" s="158"/>
      <c r="C96" s="158"/>
      <c r="D96" s="158"/>
      <c r="E96" s="158"/>
      <c r="F96" s="158"/>
      <c r="G96" s="158"/>
      <c r="H96" s="158"/>
      <c r="I96" s="159"/>
    </row>
    <row r="97" spans="1:9" ht="88.5" customHeight="1">
      <c r="A97" s="26" t="s">
        <v>103</v>
      </c>
      <c r="B97" s="45" t="s">
        <v>102</v>
      </c>
      <c r="C97" s="49" t="s">
        <v>6</v>
      </c>
      <c r="D97" s="49">
        <v>1</v>
      </c>
      <c r="E97" s="84">
        <v>13</v>
      </c>
      <c r="F97" s="73">
        <v>7</v>
      </c>
      <c r="G97" s="5">
        <f>F97/E97*100</f>
        <v>53.84615384615385</v>
      </c>
      <c r="H97" s="120" t="s">
        <v>290</v>
      </c>
      <c r="I97" s="121"/>
    </row>
    <row r="98" spans="1:9" ht="30" customHeight="1">
      <c r="A98" s="26" t="s">
        <v>157</v>
      </c>
      <c r="B98" s="45" t="s">
        <v>158</v>
      </c>
      <c r="C98" s="49" t="s">
        <v>6</v>
      </c>
      <c r="D98" s="49">
        <v>1</v>
      </c>
      <c r="E98" s="84">
        <v>147</v>
      </c>
      <c r="F98" s="73">
        <v>147</v>
      </c>
      <c r="G98" s="5">
        <f>F98/E98*100</f>
        <v>100</v>
      </c>
      <c r="H98" s="120"/>
      <c r="I98" s="121"/>
    </row>
    <row r="99" spans="1:9" ht="17.25" customHeight="1">
      <c r="A99" s="88"/>
      <c r="B99" s="47" t="s">
        <v>96</v>
      </c>
      <c r="C99" s="7"/>
      <c r="D99" s="46">
        <f>SUM(D97:D98)</f>
        <v>2</v>
      </c>
      <c r="E99" s="89">
        <v>100</v>
      </c>
      <c r="F99" s="46"/>
      <c r="G99" s="8">
        <f>SUM(G97,G98)/D99</f>
        <v>76.92307692307692</v>
      </c>
      <c r="H99" s="125"/>
      <c r="I99" s="126"/>
    </row>
    <row r="100" spans="1:9" ht="15.75" customHeight="1">
      <c r="A100" s="154" t="s">
        <v>108</v>
      </c>
      <c r="B100" s="155"/>
      <c r="C100" s="155"/>
      <c r="D100" s="155"/>
      <c r="E100" s="155"/>
      <c r="F100" s="155"/>
      <c r="G100" s="155"/>
      <c r="H100" s="155"/>
      <c r="I100" s="156"/>
    </row>
    <row r="101" spans="1:9" ht="61.5" customHeight="1">
      <c r="A101" s="26" t="s">
        <v>109</v>
      </c>
      <c r="B101" s="90" t="s">
        <v>234</v>
      </c>
      <c r="C101" s="91" t="s">
        <v>1</v>
      </c>
      <c r="D101" s="49">
        <v>1</v>
      </c>
      <c r="E101" s="92">
        <v>1</v>
      </c>
      <c r="F101" s="49">
        <v>0</v>
      </c>
      <c r="G101" s="5">
        <f>F101/E101*100</f>
        <v>0</v>
      </c>
      <c r="H101" s="147"/>
      <c r="I101" s="148"/>
    </row>
    <row r="102" spans="1:9" ht="17.25" customHeight="1">
      <c r="A102" s="93"/>
      <c r="B102" s="94" t="s">
        <v>96</v>
      </c>
      <c r="C102" s="95"/>
      <c r="D102" s="96">
        <f>SUM(D101)</f>
        <v>1</v>
      </c>
      <c r="E102" s="97"/>
      <c r="F102" s="98"/>
      <c r="G102" s="99">
        <f>SUM(G101)/D102</f>
        <v>0</v>
      </c>
      <c r="H102" s="125"/>
      <c r="I102" s="126"/>
    </row>
    <row r="103" spans="1:9" ht="18" customHeight="1">
      <c r="A103" s="165" t="s">
        <v>89</v>
      </c>
      <c r="B103" s="166"/>
      <c r="C103" s="100"/>
      <c r="D103" s="23">
        <f>SUM(D91,D92,D93,D94,D97,D98,D101)</f>
        <v>7</v>
      </c>
      <c r="E103" s="89"/>
      <c r="F103" s="46"/>
      <c r="G103" s="8">
        <f>SUM(G91,G92,G93,G94,G97,G98,G101)/D103</f>
        <v>81.49014106460916</v>
      </c>
      <c r="H103" s="139"/>
      <c r="I103" s="140"/>
    </row>
    <row r="104" spans="1:9" ht="16.5" customHeight="1">
      <c r="A104" s="145" t="s">
        <v>67</v>
      </c>
      <c r="B104" s="145"/>
      <c r="C104" s="145"/>
      <c r="D104" s="145"/>
      <c r="E104" s="145"/>
      <c r="F104" s="145"/>
      <c r="G104" s="145"/>
      <c r="H104" s="145"/>
      <c r="I104" s="145"/>
    </row>
    <row r="105" spans="1:9" ht="17.25" customHeight="1">
      <c r="A105" s="129" t="s">
        <v>126</v>
      </c>
      <c r="B105" s="129"/>
      <c r="C105" s="129"/>
      <c r="D105" s="129"/>
      <c r="E105" s="129"/>
      <c r="F105" s="129"/>
      <c r="G105" s="129"/>
      <c r="H105" s="129"/>
      <c r="I105" s="129"/>
    </row>
    <row r="106" spans="1:9" ht="164.25" customHeight="1">
      <c r="A106" s="49" t="s">
        <v>68</v>
      </c>
      <c r="B106" s="4" t="s">
        <v>127</v>
      </c>
      <c r="C106" s="49" t="s">
        <v>0</v>
      </c>
      <c r="D106" s="49">
        <v>1</v>
      </c>
      <c r="E106" s="49">
        <v>54.9</v>
      </c>
      <c r="F106" s="101">
        <v>55.39</v>
      </c>
      <c r="G106" s="5">
        <f>F106/E106*100</f>
        <v>100.89253187613845</v>
      </c>
      <c r="H106" s="130" t="s">
        <v>305</v>
      </c>
      <c r="I106" s="130"/>
    </row>
    <row r="107" spans="1:9" ht="126" customHeight="1">
      <c r="A107" s="26" t="s">
        <v>95</v>
      </c>
      <c r="B107" s="45" t="s">
        <v>151</v>
      </c>
      <c r="C107" s="49" t="s">
        <v>18</v>
      </c>
      <c r="D107" s="49">
        <v>1</v>
      </c>
      <c r="E107" s="5">
        <v>5.7</v>
      </c>
      <c r="F107" s="49">
        <v>8.836</v>
      </c>
      <c r="G107" s="5">
        <f>F107/E107*100</f>
        <v>155.01754385964912</v>
      </c>
      <c r="H107" s="131" t="s">
        <v>321</v>
      </c>
      <c r="I107" s="131"/>
    </row>
    <row r="108" spans="1:9" ht="46.5" customHeight="1">
      <c r="A108" s="102" t="s">
        <v>168</v>
      </c>
      <c r="B108" s="103" t="s">
        <v>190</v>
      </c>
      <c r="C108" s="76" t="s">
        <v>42</v>
      </c>
      <c r="D108" s="58">
        <v>1</v>
      </c>
      <c r="E108" s="59">
        <v>21803.6</v>
      </c>
      <c r="F108" s="59">
        <v>21803.5</v>
      </c>
      <c r="G108" s="61">
        <f>F108/E108*100</f>
        <v>99.99954136014236</v>
      </c>
      <c r="H108" s="184" t="s">
        <v>268</v>
      </c>
      <c r="I108" s="184"/>
    </row>
    <row r="109" spans="1:9" ht="46.5" customHeight="1">
      <c r="A109" s="102" t="s">
        <v>167</v>
      </c>
      <c r="B109" s="103" t="s">
        <v>191</v>
      </c>
      <c r="C109" s="76" t="s">
        <v>42</v>
      </c>
      <c r="D109" s="58">
        <v>1</v>
      </c>
      <c r="E109" s="59">
        <v>25788.4</v>
      </c>
      <c r="F109" s="59">
        <v>25788.4</v>
      </c>
      <c r="G109" s="61">
        <f>F109/E109*100</f>
        <v>100</v>
      </c>
      <c r="H109" s="184" t="s">
        <v>268</v>
      </c>
      <c r="I109" s="184"/>
    </row>
    <row r="110" spans="1:106" s="10" customFormat="1" ht="18" customHeight="1">
      <c r="A110" s="185" t="s">
        <v>96</v>
      </c>
      <c r="B110" s="185"/>
      <c r="C110" s="7"/>
      <c r="D110" s="46">
        <f>SUM(D106,D107,D108:D109)</f>
        <v>4</v>
      </c>
      <c r="E110" s="46"/>
      <c r="F110" s="46"/>
      <c r="G110" s="8">
        <f>SUM(G106,G107,G108,G109)/D110</f>
        <v>113.97740427398249</v>
      </c>
      <c r="H110" s="201" t="s">
        <v>124</v>
      </c>
      <c r="I110" s="201"/>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row>
    <row r="111" spans="1:9" ht="20.25" customHeight="1">
      <c r="A111" s="178" t="s">
        <v>128</v>
      </c>
      <c r="B111" s="178"/>
      <c r="C111" s="178"/>
      <c r="D111" s="178"/>
      <c r="E111" s="178"/>
      <c r="F111" s="178"/>
      <c r="G111" s="178"/>
      <c r="H111" s="178"/>
      <c r="I111" s="178"/>
    </row>
    <row r="112" spans="1:106" s="10" customFormat="1" ht="46.5" customHeight="1">
      <c r="A112" s="49" t="s">
        <v>130</v>
      </c>
      <c r="B112" s="45" t="s">
        <v>129</v>
      </c>
      <c r="C112" s="49" t="s">
        <v>125</v>
      </c>
      <c r="D112" s="49">
        <v>1</v>
      </c>
      <c r="E112" s="49">
        <v>3</v>
      </c>
      <c r="F112" s="49">
        <v>2</v>
      </c>
      <c r="G112" s="5">
        <f>F112/E112*100</f>
        <v>66.66666666666666</v>
      </c>
      <c r="H112" s="130" t="s">
        <v>293</v>
      </c>
      <c r="I112" s="130"/>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row>
    <row r="113" spans="1:9" ht="15.75" customHeight="1">
      <c r="A113" s="185" t="s">
        <v>96</v>
      </c>
      <c r="B113" s="185"/>
      <c r="C113" s="46"/>
      <c r="D113" s="46">
        <f>SUM(D112)</f>
        <v>1</v>
      </c>
      <c r="E113" s="46"/>
      <c r="F113" s="46"/>
      <c r="G113" s="8">
        <f>(G112)/D113</f>
        <v>66.66666666666666</v>
      </c>
      <c r="H113" s="145"/>
      <c r="I113" s="145"/>
    </row>
    <row r="114" spans="1:9" ht="20.25" customHeight="1">
      <c r="A114" s="178" t="s">
        <v>131</v>
      </c>
      <c r="B114" s="178"/>
      <c r="C114" s="178"/>
      <c r="D114" s="178"/>
      <c r="E114" s="178"/>
      <c r="F114" s="178"/>
      <c r="G114" s="178"/>
      <c r="H114" s="178"/>
      <c r="I114" s="178"/>
    </row>
    <row r="115" spans="1:9" ht="54" customHeight="1">
      <c r="A115" s="49" t="s">
        <v>132</v>
      </c>
      <c r="B115" s="45" t="s">
        <v>26</v>
      </c>
      <c r="C115" s="49" t="s">
        <v>1</v>
      </c>
      <c r="D115" s="49">
        <v>1</v>
      </c>
      <c r="E115" s="49">
        <v>55</v>
      </c>
      <c r="F115" s="48">
        <v>16</v>
      </c>
      <c r="G115" s="73">
        <v>100</v>
      </c>
      <c r="H115" s="130" t="s">
        <v>150</v>
      </c>
      <c r="I115" s="130"/>
    </row>
    <row r="116" spans="1:9" ht="34.5" customHeight="1">
      <c r="A116" s="49" t="s">
        <v>133</v>
      </c>
      <c r="B116" s="4" t="s">
        <v>134</v>
      </c>
      <c r="C116" s="49" t="s">
        <v>125</v>
      </c>
      <c r="D116" s="49">
        <v>1</v>
      </c>
      <c r="E116" s="49">
        <v>8</v>
      </c>
      <c r="F116" s="48">
        <v>4</v>
      </c>
      <c r="G116" s="91">
        <v>100</v>
      </c>
      <c r="H116" s="130" t="s">
        <v>179</v>
      </c>
      <c r="I116" s="130"/>
    </row>
    <row r="117" spans="1:106" s="10" customFormat="1" ht="16.5" customHeight="1">
      <c r="A117" s="185" t="s">
        <v>96</v>
      </c>
      <c r="B117" s="185"/>
      <c r="C117" s="7"/>
      <c r="D117" s="46">
        <f>SUM(D115,D116)</f>
        <v>2</v>
      </c>
      <c r="E117" s="46">
        <v>100</v>
      </c>
      <c r="F117" s="46"/>
      <c r="G117" s="8">
        <f>SUM(G115,G116)/D117</f>
        <v>100</v>
      </c>
      <c r="H117" s="145"/>
      <c r="I117" s="145"/>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row>
    <row r="118" spans="1:9" ht="31.5" customHeight="1">
      <c r="A118" s="203" t="s">
        <v>91</v>
      </c>
      <c r="B118" s="216"/>
      <c r="C118" s="204"/>
      <c r="D118" s="46">
        <f>SUM(D110,D113,D117)</f>
        <v>7</v>
      </c>
      <c r="E118" s="46"/>
      <c r="F118" s="46"/>
      <c r="G118" s="8">
        <f>SUM(G106,G108,G109,G107,G112,G115,G116)/D118</f>
        <v>103.22518339465664</v>
      </c>
      <c r="H118" s="145"/>
      <c r="I118" s="145"/>
    </row>
    <row r="119" spans="1:9" ht="17.25" customHeight="1" thickBot="1">
      <c r="A119" s="186" t="s">
        <v>69</v>
      </c>
      <c r="B119" s="187"/>
      <c r="C119" s="187"/>
      <c r="D119" s="187"/>
      <c r="E119" s="187"/>
      <c r="F119" s="187"/>
      <c r="G119" s="187"/>
      <c r="H119" s="187"/>
      <c r="I119" s="188"/>
    </row>
    <row r="120" spans="1:9" ht="16.5" customHeight="1">
      <c r="A120" s="211" t="s">
        <v>235</v>
      </c>
      <c r="B120" s="212"/>
      <c r="C120" s="212"/>
      <c r="D120" s="212"/>
      <c r="E120" s="212"/>
      <c r="F120" s="212"/>
      <c r="G120" s="212"/>
      <c r="H120" s="212"/>
      <c r="I120" s="213"/>
    </row>
    <row r="121" spans="1:9" ht="40.5" customHeight="1">
      <c r="A121" s="3" t="s">
        <v>70</v>
      </c>
      <c r="B121" s="4" t="s">
        <v>19</v>
      </c>
      <c r="C121" s="49" t="s">
        <v>9</v>
      </c>
      <c r="D121" s="49">
        <v>1</v>
      </c>
      <c r="E121" s="49">
        <v>33.11</v>
      </c>
      <c r="F121" s="49">
        <v>22.077</v>
      </c>
      <c r="G121" s="5">
        <f>F121/E121*100</f>
        <v>66.67774086378738</v>
      </c>
      <c r="H121" s="214" t="s">
        <v>324</v>
      </c>
      <c r="I121" s="215"/>
    </row>
    <row r="122" spans="1:9" ht="68.25" customHeight="1">
      <c r="A122" s="3" t="s">
        <v>71</v>
      </c>
      <c r="B122" s="4" t="s">
        <v>236</v>
      </c>
      <c r="C122" s="49" t="s">
        <v>9</v>
      </c>
      <c r="D122" s="49">
        <v>1</v>
      </c>
      <c r="E122" s="49">
        <v>0.07</v>
      </c>
      <c r="F122" s="49">
        <v>0</v>
      </c>
      <c r="G122" s="5">
        <f>F122/E122*100</f>
        <v>0</v>
      </c>
      <c r="H122" s="120"/>
      <c r="I122" s="121"/>
    </row>
    <row r="123" spans="1:9" ht="18" customHeight="1">
      <c r="A123" s="6"/>
      <c r="B123" s="47" t="s">
        <v>96</v>
      </c>
      <c r="C123" s="7"/>
      <c r="D123" s="46">
        <f>SUM(D121:D122)</f>
        <v>2</v>
      </c>
      <c r="E123" s="46">
        <v>100</v>
      </c>
      <c r="F123" s="46"/>
      <c r="G123" s="8">
        <f>SUM(G121,G122)/D123</f>
        <v>33.33887043189369</v>
      </c>
      <c r="H123" s="125"/>
      <c r="I123" s="126"/>
    </row>
    <row r="124" spans="1:9" ht="24" customHeight="1">
      <c r="A124" s="136" t="s">
        <v>237</v>
      </c>
      <c r="B124" s="137"/>
      <c r="C124" s="137"/>
      <c r="D124" s="137"/>
      <c r="E124" s="137"/>
      <c r="F124" s="137"/>
      <c r="G124" s="137"/>
      <c r="H124" s="137"/>
      <c r="I124" s="138"/>
    </row>
    <row r="125" spans="1:9" ht="81" customHeight="1">
      <c r="A125" s="3" t="s">
        <v>72</v>
      </c>
      <c r="B125" s="4" t="s">
        <v>27</v>
      </c>
      <c r="C125" s="50" t="s">
        <v>0</v>
      </c>
      <c r="D125" s="49">
        <v>1</v>
      </c>
      <c r="E125" s="49">
        <v>34.5</v>
      </c>
      <c r="F125" s="49">
        <v>33.3</v>
      </c>
      <c r="G125" s="5">
        <f aca="true" t="shared" si="1" ref="G125:G131">F125/E125*100</f>
        <v>96.52173913043477</v>
      </c>
      <c r="H125" s="120" t="s">
        <v>203</v>
      </c>
      <c r="I125" s="121"/>
    </row>
    <row r="126" spans="1:9" ht="70.5" customHeight="1">
      <c r="A126" s="3" t="s">
        <v>238</v>
      </c>
      <c r="B126" s="4" t="s">
        <v>28</v>
      </c>
      <c r="C126" s="50" t="s">
        <v>0</v>
      </c>
      <c r="D126" s="49">
        <v>1</v>
      </c>
      <c r="E126" s="49">
        <v>41.3</v>
      </c>
      <c r="F126" s="49">
        <v>47.6</v>
      </c>
      <c r="G126" s="5">
        <f t="shared" si="1"/>
        <v>115.2542372881356</v>
      </c>
      <c r="H126" s="120" t="s">
        <v>212</v>
      </c>
      <c r="I126" s="121"/>
    </row>
    <row r="127" spans="1:9" ht="50.25" customHeight="1">
      <c r="A127" s="104" t="s">
        <v>281</v>
      </c>
      <c r="B127" s="57" t="s">
        <v>192</v>
      </c>
      <c r="C127" s="105" t="s">
        <v>152</v>
      </c>
      <c r="D127" s="58">
        <v>1</v>
      </c>
      <c r="E127" s="59">
        <v>49316.7</v>
      </c>
      <c r="F127" s="59">
        <v>8446.9</v>
      </c>
      <c r="G127" s="61">
        <f t="shared" si="1"/>
        <v>17.12786946409634</v>
      </c>
      <c r="H127" s="127" t="s">
        <v>294</v>
      </c>
      <c r="I127" s="128"/>
    </row>
    <row r="128" spans="1:9" ht="14.25" customHeight="1" hidden="1">
      <c r="A128" s="106" t="s">
        <v>73</v>
      </c>
      <c r="B128" s="4" t="s">
        <v>29</v>
      </c>
      <c r="C128" s="50" t="s">
        <v>0</v>
      </c>
      <c r="D128" s="49">
        <v>1</v>
      </c>
      <c r="E128" s="49">
        <v>52.4</v>
      </c>
      <c r="F128" s="49">
        <v>45.6</v>
      </c>
      <c r="G128" s="5">
        <f t="shared" si="1"/>
        <v>87.02290076335878</v>
      </c>
      <c r="H128" s="120" t="s">
        <v>153</v>
      </c>
      <c r="I128" s="121"/>
    </row>
    <row r="129" spans="1:9" ht="87.75" customHeight="1">
      <c r="A129" s="104" t="s">
        <v>282</v>
      </c>
      <c r="B129" s="57" t="s">
        <v>276</v>
      </c>
      <c r="C129" s="105" t="s">
        <v>152</v>
      </c>
      <c r="D129" s="58">
        <v>1</v>
      </c>
      <c r="E129" s="59">
        <v>910</v>
      </c>
      <c r="F129" s="59">
        <v>910</v>
      </c>
      <c r="G129" s="61">
        <f t="shared" si="1"/>
        <v>100</v>
      </c>
      <c r="H129" s="127" t="s">
        <v>283</v>
      </c>
      <c r="I129" s="128"/>
    </row>
    <row r="130" spans="1:9" ht="86.25" customHeight="1">
      <c r="A130" s="3" t="s">
        <v>239</v>
      </c>
      <c r="B130" s="4" t="s">
        <v>29</v>
      </c>
      <c r="C130" s="50" t="s">
        <v>0</v>
      </c>
      <c r="D130" s="49">
        <v>1</v>
      </c>
      <c r="E130" s="49">
        <v>55.4</v>
      </c>
      <c r="F130" s="49">
        <v>50.4</v>
      </c>
      <c r="G130" s="5">
        <f>F130/E130*100</f>
        <v>90.97472924187726</v>
      </c>
      <c r="H130" s="120" t="s">
        <v>213</v>
      </c>
      <c r="I130" s="121"/>
    </row>
    <row r="131" spans="1:9" ht="113.25" customHeight="1">
      <c r="A131" s="3" t="s">
        <v>240</v>
      </c>
      <c r="B131" s="4" t="s">
        <v>30</v>
      </c>
      <c r="C131" s="50" t="s">
        <v>0</v>
      </c>
      <c r="D131" s="49">
        <v>1</v>
      </c>
      <c r="E131" s="49">
        <v>20</v>
      </c>
      <c r="F131" s="91">
        <v>21.46</v>
      </c>
      <c r="G131" s="5">
        <f t="shared" si="1"/>
        <v>107.3</v>
      </c>
      <c r="H131" s="120" t="s">
        <v>292</v>
      </c>
      <c r="I131" s="121"/>
    </row>
    <row r="132" spans="1:9" ht="64.5" customHeight="1">
      <c r="A132" s="3" t="s">
        <v>241</v>
      </c>
      <c r="B132" s="4" t="s">
        <v>31</v>
      </c>
      <c r="C132" s="50" t="s">
        <v>1</v>
      </c>
      <c r="D132" s="49">
        <v>1</v>
      </c>
      <c r="E132" s="49">
        <v>0</v>
      </c>
      <c r="F132" s="49">
        <v>0</v>
      </c>
      <c r="G132" s="5">
        <v>0</v>
      </c>
      <c r="H132" s="120" t="s">
        <v>193</v>
      </c>
      <c r="I132" s="121"/>
    </row>
    <row r="133" spans="1:9" ht="17.25" customHeight="1" thickBot="1">
      <c r="A133" s="46"/>
      <c r="B133" s="107" t="s">
        <v>96</v>
      </c>
      <c r="C133" s="7"/>
      <c r="D133" s="46">
        <f>SUM(D125,D126,D127,D129,D130,D131,D132)</f>
        <v>7</v>
      </c>
      <c r="E133" s="19">
        <v>100</v>
      </c>
      <c r="F133" s="46"/>
      <c r="G133" s="8">
        <f>SUM(G125,G126,G127,G129,G130,G131,G132)/6</f>
        <v>87.86309585409066</v>
      </c>
      <c r="H133" s="125"/>
      <c r="I133" s="126"/>
    </row>
    <row r="134" spans="1:9" ht="16.5" customHeight="1">
      <c r="A134" s="211" t="s">
        <v>242</v>
      </c>
      <c r="B134" s="212"/>
      <c r="C134" s="212"/>
      <c r="D134" s="212"/>
      <c r="E134" s="212"/>
      <c r="F134" s="212"/>
      <c r="G134" s="212"/>
      <c r="H134" s="212"/>
      <c r="I134" s="213"/>
    </row>
    <row r="135" spans="1:9" ht="79.5" customHeight="1">
      <c r="A135" s="3" t="s">
        <v>243</v>
      </c>
      <c r="B135" s="4" t="s">
        <v>32</v>
      </c>
      <c r="C135" s="49" t="s">
        <v>0</v>
      </c>
      <c r="D135" s="49">
        <v>1</v>
      </c>
      <c r="E135" s="49">
        <v>94</v>
      </c>
      <c r="F135" s="49">
        <v>90.61</v>
      </c>
      <c r="G135" s="5">
        <f>F135/E135*100</f>
        <v>96.39361702127658</v>
      </c>
      <c r="H135" s="214" t="s">
        <v>265</v>
      </c>
      <c r="I135" s="215"/>
    </row>
    <row r="136" spans="1:9" ht="68.25" customHeight="1">
      <c r="A136" s="3" t="s">
        <v>244</v>
      </c>
      <c r="B136" s="4" t="s">
        <v>245</v>
      </c>
      <c r="C136" s="49" t="s">
        <v>125</v>
      </c>
      <c r="D136" s="49">
        <v>1</v>
      </c>
      <c r="E136" s="49">
        <v>1</v>
      </c>
      <c r="F136" s="48">
        <v>0</v>
      </c>
      <c r="G136" s="5">
        <f>F136/E136*100</f>
        <v>0</v>
      </c>
      <c r="H136" s="120" t="s">
        <v>266</v>
      </c>
      <c r="I136" s="121"/>
    </row>
    <row r="137" spans="1:9" ht="18" customHeight="1" thickBot="1">
      <c r="A137" s="6"/>
      <c r="B137" s="47" t="s">
        <v>96</v>
      </c>
      <c r="C137" s="7"/>
      <c r="D137" s="46">
        <f>SUM(D135:D136)</f>
        <v>2</v>
      </c>
      <c r="E137" s="46">
        <v>100</v>
      </c>
      <c r="F137" s="46"/>
      <c r="G137" s="8">
        <f>SUM(G135,G136)/D137</f>
        <v>48.19680851063829</v>
      </c>
      <c r="H137" s="125"/>
      <c r="I137" s="126"/>
    </row>
    <row r="138" spans="1:9" ht="33" customHeight="1" thickBot="1">
      <c r="A138" s="203" t="s">
        <v>121</v>
      </c>
      <c r="B138" s="204"/>
      <c r="C138" s="108"/>
      <c r="D138" s="32">
        <f>SUM(D121,D122,D125,D126,D127,D129,D130,D131,D132,D135,D136)</f>
        <v>11</v>
      </c>
      <c r="E138" s="109"/>
      <c r="F138" s="32"/>
      <c r="G138" s="33">
        <f>SUM(G121,G122,G125,G126,G127,G130,G131,G132,G135,G136)/10</f>
        <v>59.024993300960794</v>
      </c>
      <c r="H138" s="199"/>
      <c r="I138" s="200"/>
    </row>
    <row r="139" spans="1:9" ht="17.25" customHeight="1">
      <c r="A139" s="151" t="s">
        <v>74</v>
      </c>
      <c r="B139" s="152"/>
      <c r="C139" s="193"/>
      <c r="D139" s="193"/>
      <c r="E139" s="193"/>
      <c r="F139" s="193"/>
      <c r="G139" s="193"/>
      <c r="H139" s="193"/>
      <c r="I139" s="194"/>
    </row>
    <row r="140" spans="1:9" ht="15.75" customHeight="1">
      <c r="A140" s="149" t="s">
        <v>169</v>
      </c>
      <c r="B140" s="150"/>
      <c r="C140" s="150"/>
      <c r="D140" s="150"/>
      <c r="E140" s="150"/>
      <c r="F140" s="150"/>
      <c r="G140" s="150"/>
      <c r="H140" s="150"/>
      <c r="I140" s="140"/>
    </row>
    <row r="141" spans="1:9" ht="36.75" customHeight="1">
      <c r="A141" s="3" t="s">
        <v>110</v>
      </c>
      <c r="B141" s="45" t="s">
        <v>111</v>
      </c>
      <c r="C141" s="49" t="s">
        <v>112</v>
      </c>
      <c r="D141" s="49">
        <v>1</v>
      </c>
      <c r="E141" s="49" t="s">
        <v>20</v>
      </c>
      <c r="F141" s="49"/>
      <c r="G141" s="49">
        <v>0</v>
      </c>
      <c r="H141" s="120" t="s">
        <v>204</v>
      </c>
      <c r="I141" s="121"/>
    </row>
    <row r="142" spans="1:9" ht="15.75" customHeight="1">
      <c r="A142" s="46"/>
      <c r="B142" s="47" t="s">
        <v>96</v>
      </c>
      <c r="C142" s="46"/>
      <c r="D142" s="46">
        <f>SUM(D141)</f>
        <v>1</v>
      </c>
      <c r="E142" s="46"/>
      <c r="F142" s="46"/>
      <c r="G142" s="46">
        <v>0</v>
      </c>
      <c r="H142" s="125"/>
      <c r="I142" s="126"/>
    </row>
    <row r="143" spans="1:9" ht="18" customHeight="1">
      <c r="A143" s="136" t="s">
        <v>246</v>
      </c>
      <c r="B143" s="137"/>
      <c r="C143" s="137"/>
      <c r="D143" s="137"/>
      <c r="E143" s="137"/>
      <c r="F143" s="137"/>
      <c r="G143" s="137"/>
      <c r="H143" s="137"/>
      <c r="I143" s="138"/>
    </row>
    <row r="144" spans="1:9" ht="51.75" customHeight="1">
      <c r="A144" s="3" t="s">
        <v>75</v>
      </c>
      <c r="B144" s="4" t="s">
        <v>247</v>
      </c>
      <c r="C144" s="49" t="s">
        <v>0</v>
      </c>
      <c r="D144" s="49">
        <v>1</v>
      </c>
      <c r="E144" s="49">
        <v>79</v>
      </c>
      <c r="F144" s="49">
        <v>78</v>
      </c>
      <c r="G144" s="110">
        <f>F144/E144*100</f>
        <v>98.73417721518987</v>
      </c>
      <c r="H144" s="120" t="s">
        <v>267</v>
      </c>
      <c r="I144" s="121"/>
    </row>
    <row r="145" spans="1:9" ht="15.75" customHeight="1">
      <c r="A145" s="46"/>
      <c r="B145" s="47" t="s">
        <v>96</v>
      </c>
      <c r="C145" s="46"/>
      <c r="D145" s="46">
        <f>SUM(D144)</f>
        <v>1</v>
      </c>
      <c r="E145" s="46"/>
      <c r="F145" s="46"/>
      <c r="G145" s="8">
        <f>SUM(G144)/D145</f>
        <v>98.73417721518987</v>
      </c>
      <c r="H145" s="125"/>
      <c r="I145" s="126"/>
    </row>
    <row r="146" spans="1:9" ht="18" customHeight="1">
      <c r="A146" s="136" t="s">
        <v>269</v>
      </c>
      <c r="B146" s="137"/>
      <c r="C146" s="137"/>
      <c r="D146" s="137"/>
      <c r="E146" s="137"/>
      <c r="F146" s="137"/>
      <c r="G146" s="137"/>
      <c r="H146" s="137"/>
      <c r="I146" s="138"/>
    </row>
    <row r="147" spans="1:9" ht="56.25" customHeight="1">
      <c r="A147" s="14" t="s">
        <v>248</v>
      </c>
      <c r="B147" s="15" t="s">
        <v>249</v>
      </c>
      <c r="C147" s="48" t="s">
        <v>125</v>
      </c>
      <c r="D147" s="48">
        <v>1</v>
      </c>
      <c r="E147" s="48">
        <v>0</v>
      </c>
      <c r="F147" s="48">
        <v>0</v>
      </c>
      <c r="G147" s="110">
        <v>0</v>
      </c>
      <c r="H147" s="120" t="s">
        <v>204</v>
      </c>
      <c r="I147" s="121"/>
    </row>
    <row r="148" spans="1:9" ht="15.75" customHeight="1" thickBot="1">
      <c r="A148" s="27"/>
      <c r="B148" s="81" t="s">
        <v>96</v>
      </c>
      <c r="C148" s="28"/>
      <c r="D148" s="11">
        <f>SUM(D147)</f>
        <v>1</v>
      </c>
      <c r="E148" s="11">
        <v>100</v>
      </c>
      <c r="F148" s="11"/>
      <c r="G148" s="8">
        <f>SUM(G147)/D148</f>
        <v>0</v>
      </c>
      <c r="H148" s="134"/>
      <c r="I148" s="135"/>
    </row>
    <row r="149" spans="1:9" ht="16.5" customHeight="1" thickBot="1">
      <c r="A149" s="203" t="s">
        <v>122</v>
      </c>
      <c r="B149" s="225"/>
      <c r="C149" s="111"/>
      <c r="D149" s="32">
        <f>SUM(D141,D144,D147)</f>
        <v>3</v>
      </c>
      <c r="E149" s="32"/>
      <c r="F149" s="32"/>
      <c r="G149" s="8">
        <f>SUM(G144,)/1</f>
        <v>98.73417721518987</v>
      </c>
      <c r="H149" s="199"/>
      <c r="I149" s="200"/>
    </row>
    <row r="150" spans="1:9" ht="19.5" customHeight="1">
      <c r="A150" s="151" t="s">
        <v>76</v>
      </c>
      <c r="B150" s="152"/>
      <c r="C150" s="152"/>
      <c r="D150" s="193"/>
      <c r="E150" s="193"/>
      <c r="F150" s="193"/>
      <c r="G150" s="193"/>
      <c r="H150" s="193"/>
      <c r="I150" s="194"/>
    </row>
    <row r="151" spans="1:9" ht="16.5" customHeight="1">
      <c r="A151" s="136" t="s">
        <v>250</v>
      </c>
      <c r="B151" s="137"/>
      <c r="C151" s="137"/>
      <c r="D151" s="137"/>
      <c r="E151" s="137"/>
      <c r="F151" s="137"/>
      <c r="G151" s="137"/>
      <c r="H151" s="137"/>
      <c r="I151" s="138"/>
    </row>
    <row r="152" spans="1:9" ht="51" customHeight="1">
      <c r="A152" s="3" t="s">
        <v>41</v>
      </c>
      <c r="B152" s="4" t="s">
        <v>159</v>
      </c>
      <c r="C152" s="13" t="s">
        <v>6</v>
      </c>
      <c r="D152" s="49">
        <v>1</v>
      </c>
      <c r="E152" s="49">
        <v>150</v>
      </c>
      <c r="F152" s="49">
        <v>1848</v>
      </c>
      <c r="G152" s="5">
        <v>100</v>
      </c>
      <c r="H152" s="224" t="s">
        <v>201</v>
      </c>
      <c r="I152" s="121"/>
    </row>
    <row r="153" spans="1:9" ht="18" customHeight="1">
      <c r="A153" s="6"/>
      <c r="B153" s="47" t="s">
        <v>96</v>
      </c>
      <c r="C153" s="7"/>
      <c r="D153" s="46">
        <f>SUM(D152)</f>
        <v>1</v>
      </c>
      <c r="E153" s="46">
        <v>100</v>
      </c>
      <c r="F153" s="46"/>
      <c r="G153" s="8">
        <f>SUM(G152)/D153</f>
        <v>100</v>
      </c>
      <c r="H153" s="125"/>
      <c r="I153" s="126"/>
    </row>
    <row r="154" spans="1:9" ht="15.75" customHeight="1">
      <c r="A154" s="136" t="s">
        <v>78</v>
      </c>
      <c r="B154" s="137"/>
      <c r="C154" s="137"/>
      <c r="D154" s="137"/>
      <c r="E154" s="137"/>
      <c r="F154" s="137"/>
      <c r="G154" s="137"/>
      <c r="H154" s="137"/>
      <c r="I154" s="138"/>
    </row>
    <row r="155" spans="1:9" ht="48.75" customHeight="1">
      <c r="A155" s="3" t="s">
        <v>77</v>
      </c>
      <c r="B155" s="4" t="s">
        <v>33</v>
      </c>
      <c r="C155" s="13" t="s">
        <v>1</v>
      </c>
      <c r="D155" s="49">
        <v>1</v>
      </c>
      <c r="E155" s="49">
        <v>17</v>
      </c>
      <c r="F155" s="49">
        <v>3</v>
      </c>
      <c r="G155" s="5">
        <f>F155/E155*100</f>
        <v>17.647058823529413</v>
      </c>
      <c r="H155" s="120" t="s">
        <v>285</v>
      </c>
      <c r="I155" s="121"/>
    </row>
    <row r="156" spans="1:9" ht="19.5" customHeight="1">
      <c r="A156" s="6"/>
      <c r="B156" s="47" t="s">
        <v>96</v>
      </c>
      <c r="C156" s="7"/>
      <c r="D156" s="46">
        <f>SUM(D155)</f>
        <v>1</v>
      </c>
      <c r="E156" s="46">
        <v>100</v>
      </c>
      <c r="F156" s="46"/>
      <c r="G156" s="8">
        <f>SUM(G155)/D156</f>
        <v>17.647058823529413</v>
      </c>
      <c r="H156" s="125"/>
      <c r="I156" s="126"/>
    </row>
    <row r="157" spans="1:9" ht="17.25" customHeight="1">
      <c r="A157" s="136" t="s">
        <v>251</v>
      </c>
      <c r="B157" s="137"/>
      <c r="C157" s="137"/>
      <c r="D157" s="137"/>
      <c r="E157" s="137"/>
      <c r="F157" s="137"/>
      <c r="G157" s="137"/>
      <c r="H157" s="137"/>
      <c r="I157" s="138"/>
    </row>
    <row r="158" spans="1:9" ht="75.75" customHeight="1">
      <c r="A158" s="106" t="s">
        <v>178</v>
      </c>
      <c r="B158" s="4" t="s">
        <v>252</v>
      </c>
      <c r="C158" s="13" t="s">
        <v>1</v>
      </c>
      <c r="D158" s="49">
        <v>1</v>
      </c>
      <c r="E158" s="49">
        <v>6538</v>
      </c>
      <c r="F158" s="73">
        <v>5882</v>
      </c>
      <c r="G158" s="5">
        <f>F158/E158*100</f>
        <v>89.9663505659223</v>
      </c>
      <c r="H158" s="120" t="s">
        <v>322</v>
      </c>
      <c r="I158" s="121"/>
    </row>
    <row r="159" spans="1:9" ht="21" customHeight="1">
      <c r="A159" s="112"/>
      <c r="B159" s="47" t="s">
        <v>96</v>
      </c>
      <c r="C159" s="7"/>
      <c r="D159" s="46">
        <f>SUM(D158)</f>
        <v>1</v>
      </c>
      <c r="E159" s="46">
        <v>100</v>
      </c>
      <c r="F159" s="46"/>
      <c r="G159" s="8">
        <f>SUM(G158)/D159</f>
        <v>89.9663505659223</v>
      </c>
      <c r="H159" s="125"/>
      <c r="I159" s="126"/>
    </row>
    <row r="160" spans="1:9" ht="17.25" customHeight="1">
      <c r="A160" s="136" t="s">
        <v>253</v>
      </c>
      <c r="B160" s="137"/>
      <c r="C160" s="137"/>
      <c r="D160" s="137"/>
      <c r="E160" s="137"/>
      <c r="F160" s="137"/>
      <c r="G160" s="137"/>
      <c r="H160" s="137"/>
      <c r="I160" s="138"/>
    </row>
    <row r="161" spans="1:9" ht="243.75" customHeight="1">
      <c r="A161" s="3" t="s">
        <v>79</v>
      </c>
      <c r="B161" s="4" t="s">
        <v>34</v>
      </c>
      <c r="C161" s="13" t="s">
        <v>1</v>
      </c>
      <c r="D161" s="49">
        <v>1</v>
      </c>
      <c r="E161" s="49">
        <v>930</v>
      </c>
      <c r="F161" s="49">
        <v>630</v>
      </c>
      <c r="G161" s="5">
        <f>F161/E161*100</f>
        <v>67.74193548387096</v>
      </c>
      <c r="H161" s="120" t="s">
        <v>323</v>
      </c>
      <c r="I161" s="121"/>
    </row>
    <row r="162" spans="1:9" ht="66" customHeight="1">
      <c r="A162" s="106" t="s">
        <v>254</v>
      </c>
      <c r="B162" s="45" t="s">
        <v>256</v>
      </c>
      <c r="C162" s="13" t="s">
        <v>1</v>
      </c>
      <c r="D162" s="49">
        <v>1</v>
      </c>
      <c r="E162" s="49">
        <v>5</v>
      </c>
      <c r="F162" s="73">
        <v>4</v>
      </c>
      <c r="G162" s="5">
        <v>100</v>
      </c>
      <c r="H162" s="120" t="s">
        <v>286</v>
      </c>
      <c r="I162" s="121"/>
    </row>
    <row r="163" spans="1:9" ht="48.75" customHeight="1">
      <c r="A163" s="106" t="s">
        <v>255</v>
      </c>
      <c r="B163" s="4" t="s">
        <v>105</v>
      </c>
      <c r="C163" s="13" t="s">
        <v>1</v>
      </c>
      <c r="D163" s="49">
        <v>1</v>
      </c>
      <c r="E163" s="49">
        <v>1</v>
      </c>
      <c r="F163" s="73">
        <v>0</v>
      </c>
      <c r="G163" s="5">
        <v>0</v>
      </c>
      <c r="H163" s="120" t="s">
        <v>287</v>
      </c>
      <c r="I163" s="121"/>
    </row>
    <row r="164" spans="1:9" ht="21" customHeight="1">
      <c r="A164" s="112"/>
      <c r="B164" s="47" t="s">
        <v>96</v>
      </c>
      <c r="C164" s="7"/>
      <c r="D164" s="46">
        <f>SUM(D161,D162,D163)</f>
        <v>3</v>
      </c>
      <c r="E164" s="46">
        <v>100</v>
      </c>
      <c r="F164" s="46"/>
      <c r="G164" s="8">
        <f>SUM(G161,G162,G163)/D164</f>
        <v>55.913978494623656</v>
      </c>
      <c r="H164" s="125"/>
      <c r="I164" s="126"/>
    </row>
    <row r="165" spans="1:9" ht="21" customHeight="1">
      <c r="A165" s="136" t="s">
        <v>257</v>
      </c>
      <c r="B165" s="137"/>
      <c r="C165" s="137"/>
      <c r="D165" s="137"/>
      <c r="E165" s="137"/>
      <c r="F165" s="137"/>
      <c r="G165" s="137"/>
      <c r="H165" s="137"/>
      <c r="I165" s="138"/>
    </row>
    <row r="166" spans="1:9" ht="36" customHeight="1">
      <c r="A166" s="3" t="s">
        <v>258</v>
      </c>
      <c r="B166" s="4" t="s">
        <v>21</v>
      </c>
      <c r="C166" s="13" t="s">
        <v>1</v>
      </c>
      <c r="D166" s="49">
        <v>1</v>
      </c>
      <c r="E166" s="49">
        <v>430</v>
      </c>
      <c r="F166" s="49">
        <v>241</v>
      </c>
      <c r="G166" s="5">
        <f>F166/E166*100</f>
        <v>56.04651162790698</v>
      </c>
      <c r="H166" s="120" t="s">
        <v>263</v>
      </c>
      <c r="I166" s="121"/>
    </row>
    <row r="167" spans="1:9" ht="19.5" customHeight="1">
      <c r="A167" s="27"/>
      <c r="B167" s="81" t="s">
        <v>96</v>
      </c>
      <c r="C167" s="28"/>
      <c r="D167" s="11">
        <f>SUM(D166)</f>
        <v>1</v>
      </c>
      <c r="E167" s="11">
        <v>100</v>
      </c>
      <c r="F167" s="11"/>
      <c r="G167" s="29">
        <f>SUM(G166)/D167</f>
        <v>56.04651162790698</v>
      </c>
      <c r="H167" s="125"/>
      <c r="I167" s="126"/>
    </row>
    <row r="168" spans="1:9" ht="35.25" customHeight="1" thickBot="1">
      <c r="A168" s="222" t="s">
        <v>92</v>
      </c>
      <c r="B168" s="223"/>
      <c r="C168" s="135"/>
      <c r="D168" s="113">
        <f>SUM(D152,D155,D158,D161,D162,D163,D166)</f>
        <v>7</v>
      </c>
      <c r="E168" s="114"/>
      <c r="F168" s="114"/>
      <c r="G168" s="115">
        <f>SUM(G152,G155,G158,G161,G162,G163,G166)/D168</f>
        <v>61.628836643032805</v>
      </c>
      <c r="H168" s="197"/>
      <c r="I168" s="198"/>
    </row>
    <row r="169" spans="1:9" ht="16.5" customHeight="1">
      <c r="A169" s="192" t="s">
        <v>80</v>
      </c>
      <c r="B169" s="193"/>
      <c r="C169" s="193"/>
      <c r="D169" s="193"/>
      <c r="E169" s="193"/>
      <c r="F169" s="193"/>
      <c r="G169" s="193"/>
      <c r="H169" s="193"/>
      <c r="I169" s="194"/>
    </row>
    <row r="170" spans="1:9" ht="18.75" customHeight="1">
      <c r="A170" s="136" t="s">
        <v>135</v>
      </c>
      <c r="B170" s="137"/>
      <c r="C170" s="137"/>
      <c r="D170" s="137"/>
      <c r="E170" s="137"/>
      <c r="F170" s="137"/>
      <c r="G170" s="137"/>
      <c r="H170" s="137"/>
      <c r="I170" s="138"/>
    </row>
    <row r="171" spans="1:9" ht="66" customHeight="1">
      <c r="A171" s="3" t="s">
        <v>81</v>
      </c>
      <c r="B171" s="4" t="s">
        <v>136</v>
      </c>
      <c r="C171" s="49" t="s">
        <v>0</v>
      </c>
      <c r="D171" s="49">
        <v>1</v>
      </c>
      <c r="E171" s="49">
        <v>50</v>
      </c>
      <c r="F171" s="49">
        <v>69.44</v>
      </c>
      <c r="G171" s="5">
        <f>F171/E171*100</f>
        <v>138.88</v>
      </c>
      <c r="H171" s="205" t="s">
        <v>319</v>
      </c>
      <c r="I171" s="206"/>
    </row>
    <row r="172" spans="1:9" ht="69.75" customHeight="1">
      <c r="A172" s="3" t="s">
        <v>137</v>
      </c>
      <c r="B172" s="15" t="s">
        <v>174</v>
      </c>
      <c r="C172" s="48" t="s">
        <v>0</v>
      </c>
      <c r="D172" s="48">
        <v>1</v>
      </c>
      <c r="E172" s="48">
        <v>80</v>
      </c>
      <c r="F172" s="116">
        <v>0</v>
      </c>
      <c r="G172" s="110">
        <v>100</v>
      </c>
      <c r="H172" s="120" t="s">
        <v>194</v>
      </c>
      <c r="I172" s="121"/>
    </row>
    <row r="173" spans="1:9" ht="81.75" customHeight="1">
      <c r="A173" s="3" t="s">
        <v>138</v>
      </c>
      <c r="B173" s="15" t="s">
        <v>139</v>
      </c>
      <c r="C173" s="48" t="s">
        <v>0</v>
      </c>
      <c r="D173" s="48">
        <v>1</v>
      </c>
      <c r="E173" s="48">
        <v>30</v>
      </c>
      <c r="F173" s="116">
        <v>31.46</v>
      </c>
      <c r="G173" s="110">
        <f>F173/E173*100</f>
        <v>104.86666666666666</v>
      </c>
      <c r="H173" s="120" t="s">
        <v>195</v>
      </c>
      <c r="I173" s="121"/>
    </row>
    <row r="174" spans="1:9" ht="114" customHeight="1">
      <c r="A174" s="3" t="s">
        <v>160</v>
      </c>
      <c r="B174" s="15" t="s">
        <v>161</v>
      </c>
      <c r="C174" s="48" t="s">
        <v>0</v>
      </c>
      <c r="D174" s="48">
        <v>1</v>
      </c>
      <c r="E174" s="48">
        <v>40</v>
      </c>
      <c r="F174" s="116">
        <v>40</v>
      </c>
      <c r="G174" s="110">
        <f>F174/E174*100</f>
        <v>100</v>
      </c>
      <c r="H174" s="120" t="s">
        <v>196</v>
      </c>
      <c r="I174" s="121"/>
    </row>
    <row r="175" spans="1:9" ht="19.5" customHeight="1">
      <c r="A175" s="27"/>
      <c r="B175" s="81" t="s">
        <v>96</v>
      </c>
      <c r="C175" s="11"/>
      <c r="D175" s="11">
        <f>SUM(D171,D172,D173:D174)</f>
        <v>4</v>
      </c>
      <c r="E175" s="11"/>
      <c r="F175" s="11"/>
      <c r="G175" s="29">
        <f>SUM(G171,G172,G173,G174)/D175</f>
        <v>110.93666666666667</v>
      </c>
      <c r="H175" s="117"/>
      <c r="I175" s="118"/>
    </row>
    <row r="176" spans="1:9" ht="20.25" customHeight="1">
      <c r="A176" s="139" t="s">
        <v>140</v>
      </c>
      <c r="B176" s="150"/>
      <c r="C176" s="150"/>
      <c r="D176" s="150"/>
      <c r="E176" s="150"/>
      <c r="F176" s="150"/>
      <c r="G176" s="150"/>
      <c r="H176" s="150"/>
      <c r="I176" s="140"/>
    </row>
    <row r="177" spans="1:9" ht="97.5" customHeight="1">
      <c r="A177" s="3" t="s">
        <v>142</v>
      </c>
      <c r="B177" s="15" t="s">
        <v>141</v>
      </c>
      <c r="C177" s="48" t="s">
        <v>6</v>
      </c>
      <c r="D177" s="48">
        <v>1</v>
      </c>
      <c r="E177" s="48">
        <v>37</v>
      </c>
      <c r="F177" s="48">
        <v>25</v>
      </c>
      <c r="G177" s="110">
        <f>F177/E177*100</f>
        <v>67.56756756756756</v>
      </c>
      <c r="H177" s="147" t="s">
        <v>320</v>
      </c>
      <c r="I177" s="148"/>
    </row>
    <row r="178" spans="1:9" ht="18" customHeight="1">
      <c r="A178" s="27"/>
      <c r="B178" s="81" t="s">
        <v>96</v>
      </c>
      <c r="C178" s="11"/>
      <c r="D178" s="11">
        <f>SUM(D177)</f>
        <v>1</v>
      </c>
      <c r="E178" s="11"/>
      <c r="F178" s="11"/>
      <c r="G178" s="29">
        <f>+SUM(G177)/D178</f>
        <v>67.56756756756756</v>
      </c>
      <c r="H178" s="117"/>
      <c r="I178" s="118"/>
    </row>
    <row r="179" spans="1:9" ht="17.25" customHeight="1">
      <c r="A179" s="149" t="s">
        <v>162</v>
      </c>
      <c r="B179" s="150"/>
      <c r="C179" s="150"/>
      <c r="D179" s="150"/>
      <c r="E179" s="150"/>
      <c r="F179" s="150"/>
      <c r="G179" s="150"/>
      <c r="H179" s="150"/>
      <c r="I179" s="140"/>
    </row>
    <row r="180" spans="1:9" ht="66" customHeight="1">
      <c r="A180" s="3" t="s">
        <v>143</v>
      </c>
      <c r="B180" s="15" t="s">
        <v>205</v>
      </c>
      <c r="C180" s="119" t="s">
        <v>0</v>
      </c>
      <c r="D180" s="48">
        <v>1</v>
      </c>
      <c r="E180" s="48">
        <v>100</v>
      </c>
      <c r="F180" s="48">
        <v>100</v>
      </c>
      <c r="G180" s="110">
        <f>F180/E180*100</f>
        <v>100</v>
      </c>
      <c r="H180" s="120" t="s">
        <v>198</v>
      </c>
      <c r="I180" s="121"/>
    </row>
    <row r="181" spans="1:9" ht="86.25" customHeight="1">
      <c r="A181" s="3" t="s">
        <v>144</v>
      </c>
      <c r="B181" s="4" t="s">
        <v>206</v>
      </c>
      <c r="C181" s="119" t="s">
        <v>0</v>
      </c>
      <c r="D181" s="49">
        <v>1</v>
      </c>
      <c r="E181" s="49">
        <v>100</v>
      </c>
      <c r="F181" s="49">
        <v>100</v>
      </c>
      <c r="G181" s="5">
        <f>F181/E181*100</f>
        <v>100</v>
      </c>
      <c r="H181" s="120" t="s">
        <v>197</v>
      </c>
      <c r="I181" s="121"/>
    </row>
    <row r="182" spans="1:9" ht="75.75" customHeight="1">
      <c r="A182" s="3" t="s">
        <v>145</v>
      </c>
      <c r="B182" s="15" t="s">
        <v>207</v>
      </c>
      <c r="C182" s="119" t="s">
        <v>0</v>
      </c>
      <c r="D182" s="48">
        <v>1</v>
      </c>
      <c r="E182" s="48">
        <v>100</v>
      </c>
      <c r="F182" s="48">
        <v>100</v>
      </c>
      <c r="G182" s="110">
        <f>F182/E182*100</f>
        <v>100</v>
      </c>
      <c r="H182" s="120" t="s">
        <v>200</v>
      </c>
      <c r="I182" s="121"/>
    </row>
    <row r="183" spans="1:9" ht="81.75" customHeight="1">
      <c r="A183" s="3" t="s">
        <v>163</v>
      </c>
      <c r="B183" s="15" t="s">
        <v>164</v>
      </c>
      <c r="C183" s="119" t="s">
        <v>0</v>
      </c>
      <c r="D183" s="48">
        <v>1</v>
      </c>
      <c r="E183" s="48">
        <v>100</v>
      </c>
      <c r="F183" s="48">
        <v>100</v>
      </c>
      <c r="G183" s="110">
        <f>F183/E183*100</f>
        <v>100</v>
      </c>
      <c r="H183" s="120" t="s">
        <v>199</v>
      </c>
      <c r="I183" s="121"/>
    </row>
    <row r="184" spans="1:9" ht="14.25" customHeight="1">
      <c r="A184" s="27"/>
      <c r="B184" s="81" t="s">
        <v>96</v>
      </c>
      <c r="C184" s="11"/>
      <c r="D184" s="11">
        <f>SUM(D180,D181,D182:D183)</f>
        <v>4</v>
      </c>
      <c r="E184" s="11"/>
      <c r="F184" s="11"/>
      <c r="G184" s="29">
        <f>SUM(G180,G181,G182,G183)/D184</f>
        <v>100</v>
      </c>
      <c r="H184" s="117"/>
      <c r="I184" s="118"/>
    </row>
    <row r="185" spans="1:9" ht="15" customHeight="1">
      <c r="A185" s="149" t="s">
        <v>202</v>
      </c>
      <c r="B185" s="150"/>
      <c r="C185" s="150"/>
      <c r="D185" s="150"/>
      <c r="E185" s="150"/>
      <c r="F185" s="150"/>
      <c r="G185" s="150"/>
      <c r="H185" s="150"/>
      <c r="I185" s="140"/>
    </row>
    <row r="186" spans="1:9" ht="98.25" customHeight="1">
      <c r="A186" s="3" t="s">
        <v>146</v>
      </c>
      <c r="B186" s="15" t="s">
        <v>148</v>
      </c>
      <c r="C186" s="48" t="s">
        <v>0</v>
      </c>
      <c r="D186" s="48">
        <v>1</v>
      </c>
      <c r="E186" s="48">
        <v>75</v>
      </c>
      <c r="F186" s="48">
        <v>0</v>
      </c>
      <c r="G186" s="110">
        <f>F186/E186*100</f>
        <v>0</v>
      </c>
      <c r="H186" s="147"/>
      <c r="I186" s="148"/>
    </row>
    <row r="187" spans="1:9" ht="100.5" customHeight="1">
      <c r="A187" s="3" t="s">
        <v>147</v>
      </c>
      <c r="B187" s="15" t="s">
        <v>149</v>
      </c>
      <c r="C187" s="48" t="s">
        <v>6</v>
      </c>
      <c r="D187" s="48">
        <v>1</v>
      </c>
      <c r="E187" s="48">
        <v>1</v>
      </c>
      <c r="F187" s="48">
        <v>1</v>
      </c>
      <c r="G187" s="110">
        <f>F187/E187*100</f>
        <v>100</v>
      </c>
      <c r="H187" s="147" t="s">
        <v>214</v>
      </c>
      <c r="I187" s="148"/>
    </row>
    <row r="188" spans="1:9" ht="119.25" customHeight="1">
      <c r="A188" s="3" t="s">
        <v>259</v>
      </c>
      <c r="B188" s="15" t="s">
        <v>260</v>
      </c>
      <c r="C188" s="48" t="s">
        <v>0</v>
      </c>
      <c r="D188" s="48">
        <v>1</v>
      </c>
      <c r="E188" s="48">
        <v>55</v>
      </c>
      <c r="F188" s="48">
        <v>64</v>
      </c>
      <c r="G188" s="110">
        <f>F188/E188*100</f>
        <v>116.36363636363636</v>
      </c>
      <c r="H188" s="147" t="s">
        <v>264</v>
      </c>
      <c r="I188" s="148"/>
    </row>
    <row r="189" spans="1:9" ht="15.75" customHeight="1" thickBot="1">
      <c r="A189" s="27"/>
      <c r="B189" s="81" t="s">
        <v>96</v>
      </c>
      <c r="C189" s="28"/>
      <c r="D189" s="11">
        <f>SUM(D186,D187,D188)</f>
        <v>3</v>
      </c>
      <c r="E189" s="11"/>
      <c r="F189" s="11"/>
      <c r="G189" s="29">
        <f>SUM(G186,G187,G188)/D189</f>
        <v>72.12121212121212</v>
      </c>
      <c r="H189" s="134"/>
      <c r="I189" s="135"/>
    </row>
    <row r="190" spans="1:9" ht="18.75" customHeight="1" thickBot="1">
      <c r="A190" s="160" t="s">
        <v>93</v>
      </c>
      <c r="B190" s="161"/>
      <c r="C190" s="162"/>
      <c r="D190" s="32">
        <f>SUM(D171,D173:D174,D172,D177,D180,D181,D182:D183,D186,D187,D188)</f>
        <v>12</v>
      </c>
      <c r="E190" s="32"/>
      <c r="F190" s="32"/>
      <c r="G190" s="33">
        <f>SUM(G171,G173,G174,G177,G172,G180,G181,G182,G183,G186,G187,G188)/D190</f>
        <v>93.97315588315587</v>
      </c>
      <c r="H190" s="199"/>
      <c r="I190" s="200"/>
    </row>
    <row r="191" spans="1:9" ht="15.75">
      <c r="A191" s="192" t="s">
        <v>113</v>
      </c>
      <c r="B191" s="207"/>
      <c r="C191" s="207"/>
      <c r="D191" s="207"/>
      <c r="E191" s="207"/>
      <c r="F191" s="207"/>
      <c r="G191" s="207"/>
      <c r="H191" s="207"/>
      <c r="I191" s="208"/>
    </row>
    <row r="192" spans="1:9" ht="15.75">
      <c r="A192" s="149" t="s">
        <v>114</v>
      </c>
      <c r="B192" s="150"/>
      <c r="C192" s="150"/>
      <c r="D192" s="150"/>
      <c r="E192" s="150"/>
      <c r="F192" s="150"/>
      <c r="G192" s="150"/>
      <c r="H192" s="150"/>
      <c r="I192" s="140"/>
    </row>
    <row r="193" spans="1:9" ht="53.25" customHeight="1">
      <c r="A193" s="3" t="s">
        <v>115</v>
      </c>
      <c r="B193" s="15" t="s">
        <v>117</v>
      </c>
      <c r="C193" s="48" t="s">
        <v>0</v>
      </c>
      <c r="D193" s="48">
        <v>1</v>
      </c>
      <c r="E193" s="48">
        <v>3</v>
      </c>
      <c r="F193" s="48">
        <v>9.6</v>
      </c>
      <c r="G193" s="110">
        <v>100</v>
      </c>
      <c r="H193" s="120" t="s">
        <v>211</v>
      </c>
      <c r="I193" s="121"/>
    </row>
    <row r="194" spans="1:9" ht="97.5" customHeight="1">
      <c r="A194" s="3" t="s">
        <v>116</v>
      </c>
      <c r="B194" s="15" t="s">
        <v>118</v>
      </c>
      <c r="C194" s="48" t="s">
        <v>1</v>
      </c>
      <c r="D194" s="48">
        <v>1</v>
      </c>
      <c r="E194" s="48">
        <v>3</v>
      </c>
      <c r="F194" s="48">
        <v>5</v>
      </c>
      <c r="G194" s="110">
        <f>F194/E194*100</f>
        <v>166.66666666666669</v>
      </c>
      <c r="H194" s="120" t="s">
        <v>331</v>
      </c>
      <c r="I194" s="121"/>
    </row>
    <row r="195" spans="1:9" ht="15.75">
      <c r="A195" s="209" t="s">
        <v>119</v>
      </c>
      <c r="B195" s="210"/>
      <c r="C195" s="126"/>
      <c r="D195" s="11">
        <f>SUM(D193,D194)</f>
        <v>2</v>
      </c>
      <c r="E195" s="11"/>
      <c r="F195" s="11"/>
      <c r="G195" s="29">
        <f>SUM(G193,G194)/D195</f>
        <v>133.33333333333334</v>
      </c>
      <c r="H195" s="139"/>
      <c r="I195" s="140"/>
    </row>
    <row r="196" spans="1:9" ht="15.75">
      <c r="A196" s="125" t="s">
        <v>85</v>
      </c>
      <c r="B196" s="126"/>
      <c r="C196" s="46" t="s">
        <v>0</v>
      </c>
      <c r="D196" s="23">
        <f>SUM(D31,D67,D88,D103,D118,D138,D149,D168,D190,D195)</f>
        <v>79</v>
      </c>
      <c r="E196" s="41">
        <v>100</v>
      </c>
      <c r="F196" s="42"/>
      <c r="G196" s="42">
        <f>SUM(G31,G67,G88,G103,G118,G138,G149,G168,G190,G195)/10</f>
        <v>89.81462947082828</v>
      </c>
      <c r="H196" s="202"/>
      <c r="I196" s="202"/>
    </row>
    <row r="197" spans="2:8" ht="15">
      <c r="B197" s="1"/>
      <c r="C197" s="1"/>
      <c r="D197" s="1"/>
      <c r="E197" s="1"/>
      <c r="F197" s="1"/>
      <c r="G197" s="1"/>
      <c r="H197" s="1"/>
    </row>
    <row r="198" spans="1:9" ht="18.75">
      <c r="A198" s="43" t="s">
        <v>289</v>
      </c>
      <c r="B198" s="44"/>
      <c r="C198" s="44"/>
      <c r="D198" s="44"/>
      <c r="E198" s="44"/>
      <c r="F198" s="44"/>
      <c r="G198" s="44"/>
      <c r="H198" s="44"/>
      <c r="I198" s="44"/>
    </row>
    <row r="199" spans="2:8" ht="15">
      <c r="B199" s="1"/>
      <c r="C199" s="1"/>
      <c r="D199" s="1"/>
      <c r="E199" s="1"/>
      <c r="F199" s="1"/>
      <c r="G199" s="1"/>
      <c r="H199" s="1"/>
    </row>
    <row r="200" spans="2:8" ht="15">
      <c r="B200" s="1"/>
      <c r="C200" s="1"/>
      <c r="D200" s="1"/>
      <c r="E200" s="1"/>
      <c r="F200" s="1"/>
      <c r="G200" s="1"/>
      <c r="H200" s="1"/>
    </row>
    <row r="201" spans="2:8" ht="15">
      <c r="B201" s="1"/>
      <c r="C201" s="1"/>
      <c r="D201" s="1"/>
      <c r="E201" s="1"/>
      <c r="F201" s="1"/>
      <c r="G201" s="1"/>
      <c r="H201" s="1"/>
    </row>
    <row r="202" spans="2:8" ht="15">
      <c r="B202" s="1"/>
      <c r="C202" s="1"/>
      <c r="D202" s="1"/>
      <c r="E202" s="1"/>
      <c r="F202" s="1"/>
      <c r="G202" s="1"/>
      <c r="H202" s="1"/>
    </row>
    <row r="203" spans="2:8" ht="15">
      <c r="B203" s="1"/>
      <c r="C203" s="1"/>
      <c r="D203" s="1"/>
      <c r="E203" s="1"/>
      <c r="F203" s="1"/>
      <c r="G203" s="1"/>
      <c r="H203" s="1"/>
    </row>
    <row r="204" spans="2:8" ht="15">
      <c r="B204" s="1"/>
      <c r="C204" s="1"/>
      <c r="D204" s="1"/>
      <c r="E204" s="1"/>
      <c r="F204" s="1"/>
      <c r="G204" s="1"/>
      <c r="H204" s="1"/>
    </row>
    <row r="205" spans="2:8" ht="15">
      <c r="B205" s="1"/>
      <c r="C205" s="1"/>
      <c r="D205" s="1"/>
      <c r="E205" s="1"/>
      <c r="F205" s="1"/>
      <c r="G205" s="1"/>
      <c r="H205" s="1"/>
    </row>
    <row r="206" spans="2:8" ht="15">
      <c r="B206" s="1"/>
      <c r="C206" s="1"/>
      <c r="D206" s="1"/>
      <c r="E206" s="1"/>
      <c r="F206" s="1"/>
      <c r="G206" s="1"/>
      <c r="H206" s="1"/>
    </row>
    <row r="207" spans="2:8" ht="15">
      <c r="B207" s="1"/>
      <c r="C207" s="1"/>
      <c r="D207" s="1"/>
      <c r="E207" s="1"/>
      <c r="F207" s="1"/>
      <c r="G207" s="1"/>
      <c r="H207" s="1"/>
    </row>
    <row r="208" spans="2:8" ht="15">
      <c r="B208" s="1"/>
      <c r="C208" s="1"/>
      <c r="D208" s="1"/>
      <c r="E208" s="1"/>
      <c r="F208" s="1"/>
      <c r="G208" s="1"/>
      <c r="H208" s="1"/>
    </row>
    <row r="209" spans="2:8" ht="15">
      <c r="B209" s="1"/>
      <c r="C209" s="1"/>
      <c r="D209" s="1"/>
      <c r="E209" s="1"/>
      <c r="F209" s="1"/>
      <c r="G209" s="1"/>
      <c r="H209" s="1"/>
    </row>
    <row r="210" spans="2:8" ht="15">
      <c r="B210" s="1"/>
      <c r="C210" s="1"/>
      <c r="D210" s="1"/>
      <c r="E210" s="1"/>
      <c r="F210" s="1"/>
      <c r="G210" s="1"/>
      <c r="H210" s="1"/>
    </row>
    <row r="211" spans="2:8" ht="15">
      <c r="B211" s="1"/>
      <c r="C211" s="1"/>
      <c r="D211" s="1"/>
      <c r="E211" s="1"/>
      <c r="F211" s="1"/>
      <c r="G211" s="1"/>
      <c r="H211" s="1"/>
    </row>
    <row r="212" spans="2:8" ht="15">
      <c r="B212" s="1"/>
      <c r="C212" s="1"/>
      <c r="D212" s="1"/>
      <c r="E212" s="1"/>
      <c r="F212" s="1"/>
      <c r="G212" s="1"/>
      <c r="H212" s="1"/>
    </row>
    <row r="213" spans="2:8" ht="15">
      <c r="B213" s="1"/>
      <c r="C213" s="1"/>
      <c r="D213" s="1"/>
      <c r="E213" s="1"/>
      <c r="F213" s="1"/>
      <c r="G213" s="1"/>
      <c r="H213" s="1"/>
    </row>
    <row r="214" spans="2:8" ht="15">
      <c r="B214" s="1"/>
      <c r="C214" s="1"/>
      <c r="D214" s="1"/>
      <c r="E214" s="1"/>
      <c r="F214" s="1"/>
      <c r="G214" s="1"/>
      <c r="H214" s="1"/>
    </row>
    <row r="215" spans="2:8" ht="15">
      <c r="B215" s="1"/>
      <c r="C215" s="1"/>
      <c r="D215" s="1"/>
      <c r="E215" s="1"/>
      <c r="F215" s="1"/>
      <c r="G215" s="1"/>
      <c r="H215" s="1"/>
    </row>
    <row r="216" spans="2:8" ht="15">
      <c r="B216" s="1"/>
      <c r="C216" s="1"/>
      <c r="D216" s="1"/>
      <c r="E216" s="1"/>
      <c r="F216" s="1"/>
      <c r="G216" s="1"/>
      <c r="H216" s="1"/>
    </row>
    <row r="217" spans="2:8" ht="15">
      <c r="B217" s="1"/>
      <c r="C217" s="1"/>
      <c r="D217" s="1"/>
      <c r="E217" s="1"/>
      <c r="F217" s="1"/>
      <c r="G217" s="1"/>
      <c r="H217" s="1"/>
    </row>
    <row r="218" spans="2:8" ht="15">
      <c r="B218" s="1"/>
      <c r="C218" s="1"/>
      <c r="D218" s="1"/>
      <c r="E218" s="1"/>
      <c r="F218" s="1"/>
      <c r="G218" s="1"/>
      <c r="H218" s="1"/>
    </row>
    <row r="219" spans="2:8" ht="15">
      <c r="B219" s="1"/>
      <c r="C219" s="1"/>
      <c r="D219" s="1"/>
      <c r="E219" s="1"/>
      <c r="F219" s="1"/>
      <c r="G219" s="1"/>
      <c r="H219" s="1"/>
    </row>
    <row r="220" spans="2:8" ht="15">
      <c r="B220" s="1"/>
      <c r="C220" s="1"/>
      <c r="D220" s="1"/>
      <c r="E220" s="1"/>
      <c r="F220" s="1"/>
      <c r="G220" s="1"/>
      <c r="H220" s="1"/>
    </row>
    <row r="221" spans="2:8" ht="15">
      <c r="B221" s="1"/>
      <c r="C221" s="1"/>
      <c r="D221" s="1"/>
      <c r="E221" s="1"/>
      <c r="F221" s="1"/>
      <c r="G221" s="1"/>
      <c r="H221" s="1"/>
    </row>
    <row r="222" spans="2:8" ht="15">
      <c r="B222" s="1"/>
      <c r="C222" s="1"/>
      <c r="D222" s="1"/>
      <c r="E222" s="1"/>
      <c r="F222" s="1"/>
      <c r="G222" s="1"/>
      <c r="H222" s="1"/>
    </row>
    <row r="223" spans="2:8" ht="15">
      <c r="B223" s="1"/>
      <c r="C223" s="1"/>
      <c r="D223" s="1"/>
      <c r="E223" s="1"/>
      <c r="F223" s="1"/>
      <c r="G223" s="1"/>
      <c r="H223" s="1"/>
    </row>
    <row r="224" spans="2:8" ht="15">
      <c r="B224" s="1"/>
      <c r="C224" s="1"/>
      <c r="D224" s="1"/>
      <c r="E224" s="1"/>
      <c r="F224" s="1"/>
      <c r="G224" s="1"/>
      <c r="H224" s="1"/>
    </row>
    <row r="225" spans="2:8" ht="15">
      <c r="B225" s="1"/>
      <c r="C225" s="1"/>
      <c r="D225" s="1"/>
      <c r="E225" s="1"/>
      <c r="F225" s="1"/>
      <c r="G225" s="1"/>
      <c r="H225" s="1"/>
    </row>
    <row r="226" spans="2:8" ht="15">
      <c r="B226" s="1"/>
      <c r="C226" s="1"/>
      <c r="D226" s="1"/>
      <c r="E226" s="1"/>
      <c r="F226" s="1"/>
      <c r="G226" s="1"/>
      <c r="H226" s="1"/>
    </row>
    <row r="227" spans="2:8" ht="15">
      <c r="B227" s="1"/>
      <c r="C227" s="1"/>
      <c r="D227" s="1"/>
      <c r="E227" s="1"/>
      <c r="F227" s="1"/>
      <c r="G227" s="1"/>
      <c r="H227" s="1"/>
    </row>
    <row r="228" spans="2:8" ht="15">
      <c r="B228" s="1"/>
      <c r="C228" s="1"/>
      <c r="D228" s="1"/>
      <c r="E228" s="1"/>
      <c r="F228" s="1"/>
      <c r="G228" s="1"/>
      <c r="H228" s="1"/>
    </row>
    <row r="229" spans="2:8" ht="15">
      <c r="B229" s="1"/>
      <c r="C229" s="1"/>
      <c r="D229" s="1"/>
      <c r="E229" s="1"/>
      <c r="F229" s="1"/>
      <c r="G229" s="1"/>
      <c r="H229" s="1"/>
    </row>
    <row r="230" spans="2:8" ht="15">
      <c r="B230" s="1"/>
      <c r="C230" s="1"/>
      <c r="D230" s="1"/>
      <c r="E230" s="1"/>
      <c r="F230" s="1"/>
      <c r="G230" s="1"/>
      <c r="H230" s="1"/>
    </row>
    <row r="231" spans="2:8" ht="15">
      <c r="B231" s="1"/>
      <c r="C231" s="1"/>
      <c r="D231" s="1"/>
      <c r="E231" s="1"/>
      <c r="F231" s="1"/>
      <c r="G231" s="1"/>
      <c r="H231" s="1"/>
    </row>
    <row r="232" spans="2:8" ht="15">
      <c r="B232" s="1"/>
      <c r="C232" s="1"/>
      <c r="D232" s="1"/>
      <c r="E232" s="1"/>
      <c r="F232" s="1"/>
      <c r="G232" s="1"/>
      <c r="H232" s="1"/>
    </row>
    <row r="233" spans="2:8" ht="15">
      <c r="B233" s="1"/>
      <c r="C233" s="1"/>
      <c r="D233" s="1"/>
      <c r="E233" s="1"/>
      <c r="F233" s="1"/>
      <c r="G233" s="1"/>
      <c r="H233" s="1"/>
    </row>
    <row r="234" spans="2:8" ht="15">
      <c r="B234" s="1"/>
      <c r="C234" s="1"/>
      <c r="D234" s="1"/>
      <c r="E234" s="1"/>
      <c r="F234" s="1"/>
      <c r="G234" s="1"/>
      <c r="H234" s="1"/>
    </row>
    <row r="235" spans="2:8" ht="15">
      <c r="B235" s="1"/>
      <c r="C235" s="1"/>
      <c r="D235" s="1"/>
      <c r="E235" s="1"/>
      <c r="F235" s="1"/>
      <c r="G235" s="1"/>
      <c r="H235" s="1"/>
    </row>
    <row r="236" spans="2:8" ht="15">
      <c r="B236" s="1"/>
      <c r="C236" s="1"/>
      <c r="D236" s="1"/>
      <c r="E236" s="1"/>
      <c r="F236" s="1"/>
      <c r="G236" s="1"/>
      <c r="H236" s="1"/>
    </row>
    <row r="237" spans="2:8" ht="15">
      <c r="B237" s="1"/>
      <c r="C237" s="1"/>
      <c r="D237" s="1"/>
      <c r="E237" s="1"/>
      <c r="F237" s="1"/>
      <c r="G237" s="1"/>
      <c r="H237" s="1"/>
    </row>
    <row r="238" spans="2:8" ht="15">
      <c r="B238" s="1"/>
      <c r="C238" s="1"/>
      <c r="D238" s="1"/>
      <c r="E238" s="1"/>
      <c r="F238" s="1"/>
      <c r="G238" s="1"/>
      <c r="H238" s="1"/>
    </row>
    <row r="239" spans="2:8" ht="15">
      <c r="B239" s="1"/>
      <c r="C239" s="1"/>
      <c r="D239" s="1"/>
      <c r="E239" s="1"/>
      <c r="F239" s="1"/>
      <c r="G239" s="1"/>
      <c r="H239" s="1"/>
    </row>
    <row r="240" spans="2:8" ht="15">
      <c r="B240" s="1"/>
      <c r="C240" s="1"/>
      <c r="D240" s="1"/>
      <c r="E240" s="1"/>
      <c r="F240" s="1"/>
      <c r="G240" s="1"/>
      <c r="H240" s="1"/>
    </row>
    <row r="241" spans="2:8" ht="15">
      <c r="B241" s="1"/>
      <c r="C241" s="1"/>
      <c r="D241" s="1"/>
      <c r="E241" s="1"/>
      <c r="F241" s="1"/>
      <c r="G241" s="1"/>
      <c r="H241" s="1"/>
    </row>
    <row r="242" spans="2:8" ht="15">
      <c r="B242" s="1"/>
      <c r="C242" s="1"/>
      <c r="D242" s="1"/>
      <c r="E242" s="1"/>
      <c r="F242" s="1"/>
      <c r="G242" s="1"/>
      <c r="H242" s="1"/>
    </row>
    <row r="243" spans="2:8" ht="15">
      <c r="B243" s="1"/>
      <c r="C243" s="1"/>
      <c r="D243" s="1"/>
      <c r="E243" s="1"/>
      <c r="F243" s="1"/>
      <c r="G243" s="1"/>
      <c r="H243" s="1"/>
    </row>
    <row r="244" spans="2:8" ht="15">
      <c r="B244" s="1"/>
      <c r="C244" s="1"/>
      <c r="D244" s="1"/>
      <c r="E244" s="1"/>
      <c r="F244" s="1"/>
      <c r="G244" s="1"/>
      <c r="H244" s="1"/>
    </row>
    <row r="245" spans="2:8" ht="15">
      <c r="B245" s="1"/>
      <c r="C245" s="1"/>
      <c r="D245" s="1"/>
      <c r="E245" s="1"/>
      <c r="F245" s="1"/>
      <c r="G245" s="1"/>
      <c r="H245" s="1"/>
    </row>
    <row r="246" spans="2:8" ht="15">
      <c r="B246" s="1"/>
      <c r="C246" s="1"/>
      <c r="D246" s="1"/>
      <c r="E246" s="1"/>
      <c r="F246" s="1"/>
      <c r="G246" s="1"/>
      <c r="H246" s="1"/>
    </row>
    <row r="247" spans="2:8" ht="15">
      <c r="B247" s="1"/>
      <c r="C247" s="1"/>
      <c r="D247" s="1"/>
      <c r="E247" s="1"/>
      <c r="F247" s="1"/>
      <c r="G247" s="1"/>
      <c r="H247" s="1"/>
    </row>
    <row r="248" spans="2:8" ht="15">
      <c r="B248" s="1"/>
      <c r="C248" s="1"/>
      <c r="D248" s="1"/>
      <c r="E248" s="1"/>
      <c r="F248" s="1"/>
      <c r="G248" s="1"/>
      <c r="H248" s="1"/>
    </row>
    <row r="249" spans="2:8" ht="15">
      <c r="B249" s="1"/>
      <c r="C249" s="1"/>
      <c r="D249" s="1"/>
      <c r="E249" s="1"/>
      <c r="F249" s="1"/>
      <c r="G249" s="1"/>
      <c r="H249" s="1"/>
    </row>
    <row r="250" spans="2:8" ht="15">
      <c r="B250" s="1"/>
      <c r="C250" s="1"/>
      <c r="D250" s="1"/>
      <c r="E250" s="1"/>
      <c r="F250" s="1"/>
      <c r="G250" s="1"/>
      <c r="H250" s="1"/>
    </row>
    <row r="251" spans="2:8" ht="15">
      <c r="B251" s="1"/>
      <c r="C251" s="1"/>
      <c r="D251" s="1"/>
      <c r="E251" s="1"/>
      <c r="F251" s="1"/>
      <c r="G251" s="1"/>
      <c r="H251" s="1"/>
    </row>
    <row r="252" spans="2:8" ht="15">
      <c r="B252" s="1"/>
      <c r="C252" s="1"/>
      <c r="D252" s="1"/>
      <c r="E252" s="1"/>
      <c r="F252" s="1"/>
      <c r="G252" s="1"/>
      <c r="H252" s="1"/>
    </row>
    <row r="253" spans="2:8" ht="15">
      <c r="B253" s="1"/>
      <c r="C253" s="1"/>
      <c r="D253" s="1"/>
      <c r="E253" s="1"/>
      <c r="F253" s="1"/>
      <c r="G253" s="1"/>
      <c r="H253" s="1"/>
    </row>
    <row r="254" spans="2:8" ht="15">
      <c r="B254" s="1"/>
      <c r="C254" s="1"/>
      <c r="D254" s="1"/>
      <c r="E254" s="1"/>
      <c r="F254" s="1"/>
      <c r="G254" s="1"/>
      <c r="H254" s="1"/>
    </row>
    <row r="255" spans="2:8" ht="15">
      <c r="B255" s="1"/>
      <c r="C255" s="1"/>
      <c r="D255" s="1"/>
      <c r="E255" s="1"/>
      <c r="F255" s="1"/>
      <c r="G255" s="1"/>
      <c r="H255" s="1"/>
    </row>
    <row r="256" spans="2:8" ht="15">
      <c r="B256" s="1"/>
      <c r="C256" s="1"/>
      <c r="D256" s="1"/>
      <c r="E256" s="1"/>
      <c r="F256" s="1"/>
      <c r="G256" s="1"/>
      <c r="H256" s="1"/>
    </row>
    <row r="257" spans="2:8" ht="15">
      <c r="B257" s="1"/>
      <c r="C257" s="1"/>
      <c r="D257" s="1"/>
      <c r="E257" s="1"/>
      <c r="F257" s="1"/>
      <c r="G257" s="1"/>
      <c r="H257" s="1"/>
    </row>
    <row r="258" spans="2:8" ht="15">
      <c r="B258" s="1"/>
      <c r="C258" s="1"/>
      <c r="D258" s="1"/>
      <c r="E258" s="1"/>
      <c r="F258" s="1"/>
      <c r="G258" s="1"/>
      <c r="H258" s="1"/>
    </row>
    <row r="259" spans="2:8" ht="15">
      <c r="B259" s="1"/>
      <c r="C259" s="1"/>
      <c r="D259" s="1"/>
      <c r="E259" s="1"/>
      <c r="F259" s="1"/>
      <c r="G259" s="1"/>
      <c r="H259" s="1"/>
    </row>
    <row r="260" spans="2:8" ht="15">
      <c r="B260" s="1"/>
      <c r="C260" s="1"/>
      <c r="D260" s="1"/>
      <c r="E260" s="1"/>
      <c r="F260" s="1"/>
      <c r="G260" s="1"/>
      <c r="H260" s="1"/>
    </row>
    <row r="261" spans="2:8" ht="15">
      <c r="B261" s="1"/>
      <c r="C261" s="1"/>
      <c r="D261" s="1"/>
      <c r="E261" s="1"/>
      <c r="F261" s="1"/>
      <c r="G261" s="1"/>
      <c r="H261" s="1"/>
    </row>
    <row r="262" spans="2:8" ht="15">
      <c r="B262" s="1"/>
      <c r="C262" s="1"/>
      <c r="D262" s="1"/>
      <c r="E262" s="1"/>
      <c r="F262" s="1"/>
      <c r="G262" s="1"/>
      <c r="H262" s="1"/>
    </row>
    <row r="263" spans="2:8" ht="15">
      <c r="B263" s="1"/>
      <c r="C263" s="1"/>
      <c r="D263" s="1"/>
      <c r="E263" s="1"/>
      <c r="F263" s="1"/>
      <c r="G263" s="1"/>
      <c r="H263" s="1"/>
    </row>
    <row r="264" spans="2:8" ht="15">
      <c r="B264" s="1"/>
      <c r="C264" s="1"/>
      <c r="D264" s="1"/>
      <c r="E264" s="1"/>
      <c r="F264" s="1"/>
      <c r="G264" s="1"/>
      <c r="H264" s="1"/>
    </row>
    <row r="265" spans="2:8" ht="15">
      <c r="B265" s="1"/>
      <c r="C265" s="1"/>
      <c r="D265" s="1"/>
      <c r="E265" s="1"/>
      <c r="F265" s="1"/>
      <c r="G265" s="1"/>
      <c r="H265" s="1"/>
    </row>
    <row r="266" spans="2:8" ht="15">
      <c r="B266" s="1"/>
      <c r="C266" s="1"/>
      <c r="D266" s="1"/>
      <c r="E266" s="1"/>
      <c r="F266" s="1"/>
      <c r="G266" s="1"/>
      <c r="H266" s="1"/>
    </row>
    <row r="267" spans="2:8" ht="15">
      <c r="B267" s="1"/>
      <c r="C267" s="1"/>
      <c r="D267" s="1"/>
      <c r="E267" s="1"/>
      <c r="F267" s="1"/>
      <c r="G267" s="1"/>
      <c r="H267" s="1"/>
    </row>
    <row r="268" spans="2:8" ht="15">
      <c r="B268" s="1"/>
      <c r="C268" s="1"/>
      <c r="D268" s="1"/>
      <c r="E268" s="1"/>
      <c r="F268" s="1"/>
      <c r="G268" s="1"/>
      <c r="H268" s="1"/>
    </row>
    <row r="269" spans="2:8" ht="15">
      <c r="B269" s="1"/>
      <c r="C269" s="1"/>
      <c r="D269" s="1"/>
      <c r="E269" s="1"/>
      <c r="F269" s="1"/>
      <c r="G269" s="1"/>
      <c r="H269" s="1"/>
    </row>
    <row r="270" spans="2:8" ht="15">
      <c r="B270" s="1"/>
      <c r="C270" s="1"/>
      <c r="D270" s="1"/>
      <c r="E270" s="1"/>
      <c r="F270" s="1"/>
      <c r="G270" s="1"/>
      <c r="H270" s="1"/>
    </row>
    <row r="271" spans="2:8" ht="15">
      <c r="B271" s="1"/>
      <c r="C271" s="1"/>
      <c r="D271" s="1"/>
      <c r="E271" s="1"/>
      <c r="F271" s="1"/>
      <c r="G271" s="1"/>
      <c r="H271" s="1"/>
    </row>
    <row r="272" spans="2:8" ht="15">
      <c r="B272" s="1"/>
      <c r="C272" s="1"/>
      <c r="D272" s="1"/>
      <c r="E272" s="1"/>
      <c r="F272" s="1"/>
      <c r="G272" s="1"/>
      <c r="H272" s="1"/>
    </row>
    <row r="273" spans="2:8" ht="15">
      <c r="B273" s="1"/>
      <c r="C273" s="1"/>
      <c r="D273" s="1"/>
      <c r="E273" s="1"/>
      <c r="F273" s="1"/>
      <c r="G273" s="1"/>
      <c r="H273" s="1"/>
    </row>
    <row r="274" spans="2:8" ht="15">
      <c r="B274" s="1"/>
      <c r="C274" s="1"/>
      <c r="D274" s="1"/>
      <c r="E274" s="1"/>
      <c r="F274" s="1"/>
      <c r="G274" s="1"/>
      <c r="H274" s="1"/>
    </row>
    <row r="275" spans="2:8" ht="15">
      <c r="B275" s="1"/>
      <c r="C275" s="1"/>
      <c r="D275" s="1"/>
      <c r="E275" s="1"/>
      <c r="F275" s="1"/>
      <c r="G275" s="1"/>
      <c r="H275" s="1"/>
    </row>
    <row r="276" spans="2:8" ht="15">
      <c r="B276" s="1"/>
      <c r="C276" s="1"/>
      <c r="D276" s="1"/>
      <c r="E276" s="1"/>
      <c r="F276" s="1"/>
      <c r="G276" s="1"/>
      <c r="H276" s="1"/>
    </row>
    <row r="277" spans="2:8" ht="15">
      <c r="B277" s="1"/>
      <c r="C277" s="1"/>
      <c r="D277" s="1"/>
      <c r="E277" s="1"/>
      <c r="F277" s="1"/>
      <c r="G277" s="1"/>
      <c r="H277" s="1"/>
    </row>
    <row r="278" spans="2:8" ht="15">
      <c r="B278" s="1"/>
      <c r="C278" s="1"/>
      <c r="D278" s="1"/>
      <c r="E278" s="1"/>
      <c r="F278" s="1"/>
      <c r="G278" s="1"/>
      <c r="H278" s="1"/>
    </row>
    <row r="279" spans="2:8" ht="15">
      <c r="B279" s="1"/>
      <c r="C279" s="1"/>
      <c r="D279" s="1"/>
      <c r="E279" s="1"/>
      <c r="F279" s="1"/>
      <c r="G279" s="1"/>
      <c r="H279" s="1"/>
    </row>
    <row r="280" spans="2:8" ht="15">
      <c r="B280" s="1"/>
      <c r="C280" s="1"/>
      <c r="D280" s="1"/>
      <c r="E280" s="1"/>
      <c r="F280" s="1"/>
      <c r="G280" s="1"/>
      <c r="H280" s="1"/>
    </row>
    <row r="281" spans="2:8" ht="15">
      <c r="B281" s="1"/>
      <c r="C281" s="1"/>
      <c r="D281" s="1"/>
      <c r="E281" s="1"/>
      <c r="F281" s="1"/>
      <c r="G281" s="1"/>
      <c r="H281" s="1"/>
    </row>
    <row r="282" spans="2:8" ht="15">
      <c r="B282" s="1"/>
      <c r="C282" s="1"/>
      <c r="D282" s="1"/>
      <c r="E282" s="1"/>
      <c r="F282" s="1"/>
      <c r="G282" s="1"/>
      <c r="H282" s="1"/>
    </row>
    <row r="283" spans="2:8" ht="15">
      <c r="B283" s="1"/>
      <c r="C283" s="1"/>
      <c r="D283" s="1"/>
      <c r="E283" s="1"/>
      <c r="F283" s="1"/>
      <c r="G283" s="1"/>
      <c r="H283" s="1"/>
    </row>
    <row r="284" spans="2:8" ht="15">
      <c r="B284" s="1"/>
      <c r="C284" s="1"/>
      <c r="D284" s="1"/>
      <c r="E284" s="1"/>
      <c r="F284" s="1"/>
      <c r="G284" s="1"/>
      <c r="H284" s="1"/>
    </row>
    <row r="285" spans="2:8" ht="15">
      <c r="B285" s="1"/>
      <c r="C285" s="1"/>
      <c r="D285" s="1"/>
      <c r="E285" s="1"/>
      <c r="F285" s="1"/>
      <c r="G285" s="1"/>
      <c r="H285" s="1"/>
    </row>
    <row r="286" spans="2:8" ht="15">
      <c r="B286" s="1"/>
      <c r="C286" s="1"/>
      <c r="D286" s="1"/>
      <c r="E286" s="1"/>
      <c r="F286" s="1"/>
      <c r="G286" s="1"/>
      <c r="H286" s="1"/>
    </row>
    <row r="287" spans="2:8" ht="15">
      <c r="B287" s="1"/>
      <c r="C287" s="1"/>
      <c r="D287" s="1"/>
      <c r="E287" s="1"/>
      <c r="F287" s="1"/>
      <c r="G287" s="1"/>
      <c r="H287" s="1"/>
    </row>
    <row r="288" spans="2:8" ht="15">
      <c r="B288" s="1"/>
      <c r="C288" s="1"/>
      <c r="D288" s="1"/>
      <c r="E288" s="1"/>
      <c r="F288" s="1"/>
      <c r="G288" s="1"/>
      <c r="H288" s="1"/>
    </row>
    <row r="289" spans="2:8" ht="15">
      <c r="B289" s="1"/>
      <c r="C289" s="1"/>
      <c r="D289" s="1"/>
      <c r="E289" s="1"/>
      <c r="F289" s="1"/>
      <c r="G289" s="1"/>
      <c r="H289" s="1"/>
    </row>
    <row r="290" spans="2:8" ht="15">
      <c r="B290" s="1"/>
      <c r="C290" s="1"/>
      <c r="D290" s="1"/>
      <c r="E290" s="1"/>
      <c r="F290" s="1"/>
      <c r="G290" s="1"/>
      <c r="H290" s="1"/>
    </row>
    <row r="291" spans="2:8" ht="15">
      <c r="B291" s="1"/>
      <c r="C291" s="1"/>
      <c r="D291" s="1"/>
      <c r="E291" s="1"/>
      <c r="F291" s="1"/>
      <c r="G291" s="1"/>
      <c r="H291" s="1"/>
    </row>
    <row r="292" spans="2:8" ht="15">
      <c r="B292" s="1"/>
      <c r="C292" s="1"/>
      <c r="D292" s="1"/>
      <c r="E292" s="1"/>
      <c r="F292" s="1"/>
      <c r="G292" s="1"/>
      <c r="H292" s="1"/>
    </row>
    <row r="293" spans="2:8" ht="15">
      <c r="B293" s="1"/>
      <c r="C293" s="1"/>
      <c r="D293" s="1"/>
      <c r="E293" s="1"/>
      <c r="F293" s="1"/>
      <c r="G293" s="1"/>
      <c r="H293" s="1"/>
    </row>
    <row r="294" spans="2:8" ht="15">
      <c r="B294" s="1"/>
      <c r="C294" s="1"/>
      <c r="D294" s="1"/>
      <c r="E294" s="1"/>
      <c r="F294" s="1"/>
      <c r="G294" s="1"/>
      <c r="H294" s="1"/>
    </row>
    <row r="295" spans="2:8" ht="15">
      <c r="B295" s="1"/>
      <c r="C295" s="1"/>
      <c r="D295" s="1"/>
      <c r="E295" s="1"/>
      <c r="F295" s="1"/>
      <c r="G295" s="1"/>
      <c r="H295" s="1"/>
    </row>
    <row r="296" spans="2:8" ht="15">
      <c r="B296" s="1"/>
      <c r="C296" s="1"/>
      <c r="D296" s="1"/>
      <c r="E296" s="1"/>
      <c r="F296" s="1"/>
      <c r="G296" s="1"/>
      <c r="H296" s="1"/>
    </row>
    <row r="297" spans="2:8" ht="15">
      <c r="B297" s="1"/>
      <c r="C297" s="1"/>
      <c r="D297" s="1"/>
      <c r="E297" s="1"/>
      <c r="F297" s="1"/>
      <c r="G297" s="1"/>
      <c r="H297" s="1"/>
    </row>
    <row r="298" spans="2:8" ht="15">
      <c r="B298" s="1"/>
      <c r="C298" s="1"/>
      <c r="D298" s="1"/>
      <c r="E298" s="1"/>
      <c r="F298" s="1"/>
      <c r="G298" s="1"/>
      <c r="H298" s="1"/>
    </row>
    <row r="299" spans="2:8" ht="15">
      <c r="B299" s="1"/>
      <c r="C299" s="1"/>
      <c r="D299" s="1"/>
      <c r="E299" s="1"/>
      <c r="F299" s="1"/>
      <c r="G299" s="1"/>
      <c r="H299" s="1"/>
    </row>
    <row r="300" spans="2:8" ht="15">
      <c r="B300" s="1"/>
      <c r="C300" s="1"/>
      <c r="D300" s="1"/>
      <c r="E300" s="1"/>
      <c r="F300" s="1"/>
      <c r="G300" s="1"/>
      <c r="H300" s="1"/>
    </row>
    <row r="301" spans="2:8" ht="15">
      <c r="B301" s="1"/>
      <c r="C301" s="1"/>
      <c r="D301" s="1"/>
      <c r="E301" s="1"/>
      <c r="F301" s="1"/>
      <c r="G301" s="1"/>
      <c r="H301" s="1"/>
    </row>
    <row r="302" spans="2:8" ht="15">
      <c r="B302" s="1"/>
      <c r="C302" s="1"/>
      <c r="D302" s="1"/>
      <c r="E302" s="1"/>
      <c r="F302" s="1"/>
      <c r="G302" s="1"/>
      <c r="H302" s="1"/>
    </row>
    <row r="303" spans="2:8" ht="15">
      <c r="B303" s="1"/>
      <c r="C303" s="1"/>
      <c r="D303" s="1"/>
      <c r="E303" s="1"/>
      <c r="F303" s="1"/>
      <c r="G303" s="1"/>
      <c r="H303" s="1"/>
    </row>
    <row r="304" spans="2:8" ht="15">
      <c r="B304" s="1"/>
      <c r="C304" s="1"/>
      <c r="D304" s="1"/>
      <c r="E304" s="1"/>
      <c r="F304" s="1"/>
      <c r="G304" s="1"/>
      <c r="H304" s="1"/>
    </row>
    <row r="305" spans="2:8" ht="15">
      <c r="B305" s="1"/>
      <c r="C305" s="1"/>
      <c r="D305" s="1"/>
      <c r="E305" s="1"/>
      <c r="F305" s="1"/>
      <c r="G305" s="1"/>
      <c r="H305" s="1"/>
    </row>
    <row r="306" spans="2:8" ht="15">
      <c r="B306" s="1"/>
      <c r="C306" s="1"/>
      <c r="D306" s="1"/>
      <c r="E306" s="1"/>
      <c r="F306" s="1"/>
      <c r="G306" s="1"/>
      <c r="H306" s="1"/>
    </row>
    <row r="307" spans="2:8" ht="15">
      <c r="B307" s="1"/>
      <c r="C307" s="1"/>
      <c r="D307" s="1"/>
      <c r="E307" s="1"/>
      <c r="F307" s="1"/>
      <c r="G307" s="1"/>
      <c r="H307" s="1"/>
    </row>
    <row r="308" spans="2:8" ht="15">
      <c r="B308" s="1"/>
      <c r="C308" s="1"/>
      <c r="D308" s="1"/>
      <c r="E308" s="1"/>
      <c r="F308" s="1"/>
      <c r="G308" s="1"/>
      <c r="H308" s="1"/>
    </row>
    <row r="309" spans="2:8" ht="15">
      <c r="B309" s="1"/>
      <c r="C309" s="1"/>
      <c r="D309" s="1"/>
      <c r="E309" s="1"/>
      <c r="F309" s="1"/>
      <c r="G309" s="1"/>
      <c r="H309" s="1"/>
    </row>
    <row r="310" spans="2:8" ht="15">
      <c r="B310" s="1"/>
      <c r="C310" s="1"/>
      <c r="D310" s="1"/>
      <c r="E310" s="1"/>
      <c r="F310" s="1"/>
      <c r="G310" s="1"/>
      <c r="H310" s="1"/>
    </row>
    <row r="311" spans="2:8" ht="15">
      <c r="B311" s="1"/>
      <c r="C311" s="1"/>
      <c r="D311" s="1"/>
      <c r="E311" s="1"/>
      <c r="F311" s="1"/>
      <c r="G311" s="1"/>
      <c r="H311" s="1"/>
    </row>
    <row r="312" spans="2:8" ht="15">
      <c r="B312" s="1"/>
      <c r="C312" s="1"/>
      <c r="D312" s="1"/>
      <c r="E312" s="1"/>
      <c r="F312" s="1"/>
      <c r="G312" s="1"/>
      <c r="H312" s="1"/>
    </row>
    <row r="313" spans="2:8" ht="15">
      <c r="B313" s="1"/>
      <c r="C313" s="1"/>
      <c r="D313" s="1"/>
      <c r="E313" s="1"/>
      <c r="F313" s="1"/>
      <c r="G313" s="1"/>
      <c r="H313" s="1"/>
    </row>
    <row r="314" spans="2:8" ht="15">
      <c r="B314" s="1"/>
      <c r="C314" s="1"/>
      <c r="D314" s="1"/>
      <c r="E314" s="1"/>
      <c r="F314" s="1"/>
      <c r="G314" s="1"/>
      <c r="H314" s="1"/>
    </row>
    <row r="315" spans="2:8" ht="15">
      <c r="B315" s="1"/>
      <c r="C315" s="1"/>
      <c r="D315" s="1"/>
      <c r="E315" s="1"/>
      <c r="F315" s="1"/>
      <c r="G315" s="1"/>
      <c r="H315" s="1"/>
    </row>
    <row r="316" spans="2:8" ht="15">
      <c r="B316" s="1"/>
      <c r="C316" s="1"/>
      <c r="D316" s="1"/>
      <c r="E316" s="1"/>
      <c r="F316" s="1"/>
      <c r="G316" s="1"/>
      <c r="H316" s="1"/>
    </row>
    <row r="317" spans="2:8" ht="15">
      <c r="B317" s="1"/>
      <c r="C317" s="1"/>
      <c r="D317" s="1"/>
      <c r="E317" s="1"/>
      <c r="F317" s="1"/>
      <c r="G317" s="1"/>
      <c r="H317" s="1"/>
    </row>
    <row r="318" spans="2:8" ht="15">
      <c r="B318" s="1"/>
      <c r="C318" s="1"/>
      <c r="D318" s="1"/>
      <c r="E318" s="1"/>
      <c r="F318" s="1"/>
      <c r="G318" s="1"/>
      <c r="H318" s="1"/>
    </row>
    <row r="319" spans="2:8" ht="15">
      <c r="B319" s="1"/>
      <c r="C319" s="1"/>
      <c r="D319" s="1"/>
      <c r="E319" s="1"/>
      <c r="F319" s="1"/>
      <c r="G319" s="1"/>
      <c r="H319" s="1"/>
    </row>
    <row r="320" spans="2:8" ht="15">
      <c r="B320" s="1"/>
      <c r="C320" s="1"/>
      <c r="D320" s="1"/>
      <c r="E320" s="1"/>
      <c r="F320" s="1"/>
      <c r="G320" s="1"/>
      <c r="H320" s="1"/>
    </row>
    <row r="321" spans="2:8" ht="15">
      <c r="B321" s="1"/>
      <c r="C321" s="1"/>
      <c r="D321" s="1"/>
      <c r="E321" s="1"/>
      <c r="F321" s="1"/>
      <c r="G321" s="1"/>
      <c r="H321" s="1"/>
    </row>
    <row r="322" spans="2:8" ht="15">
      <c r="B322" s="1"/>
      <c r="C322" s="1"/>
      <c r="D322" s="1"/>
      <c r="E322" s="1"/>
      <c r="F322" s="1"/>
      <c r="G322" s="1"/>
      <c r="H322" s="1"/>
    </row>
    <row r="323" spans="2:8" ht="15">
      <c r="B323" s="1"/>
      <c r="C323" s="1"/>
      <c r="D323" s="1"/>
      <c r="E323" s="1"/>
      <c r="F323" s="1"/>
      <c r="G323" s="1"/>
      <c r="H323" s="1"/>
    </row>
    <row r="324" spans="2:8" ht="15">
      <c r="B324" s="1"/>
      <c r="C324" s="1"/>
      <c r="D324" s="1"/>
      <c r="E324" s="1"/>
      <c r="F324" s="1"/>
      <c r="G324" s="1"/>
      <c r="H324" s="1"/>
    </row>
    <row r="325" spans="2:8" ht="15">
      <c r="B325" s="1"/>
      <c r="C325" s="1"/>
      <c r="D325" s="1"/>
      <c r="E325" s="1"/>
      <c r="F325" s="1"/>
      <c r="G325" s="1"/>
      <c r="H325" s="1"/>
    </row>
    <row r="326" spans="2:8" ht="15">
      <c r="B326" s="1"/>
      <c r="C326" s="1"/>
      <c r="D326" s="1"/>
      <c r="E326" s="1"/>
      <c r="F326" s="1"/>
      <c r="G326" s="1"/>
      <c r="H326" s="1"/>
    </row>
    <row r="327" spans="2:8" ht="15">
      <c r="B327" s="1"/>
      <c r="C327" s="1"/>
      <c r="D327" s="1"/>
      <c r="E327" s="1"/>
      <c r="F327" s="1"/>
      <c r="G327" s="1"/>
      <c r="H327" s="1"/>
    </row>
    <row r="328" spans="2:8" ht="15">
      <c r="B328" s="1"/>
      <c r="C328" s="1"/>
      <c r="D328" s="1"/>
      <c r="E328" s="1"/>
      <c r="F328" s="1"/>
      <c r="G328" s="1"/>
      <c r="H328" s="1"/>
    </row>
    <row r="329" spans="2:8" ht="15">
      <c r="B329" s="1"/>
      <c r="C329" s="1"/>
      <c r="D329" s="1"/>
      <c r="E329" s="1"/>
      <c r="F329" s="1"/>
      <c r="G329" s="1"/>
      <c r="H329" s="1"/>
    </row>
    <row r="330" spans="2:8" ht="15">
      <c r="B330" s="1"/>
      <c r="C330" s="1"/>
      <c r="D330" s="1"/>
      <c r="E330" s="1"/>
      <c r="F330" s="1"/>
      <c r="G330" s="1"/>
      <c r="H330" s="1"/>
    </row>
    <row r="331" spans="2:8" ht="15">
      <c r="B331" s="1"/>
      <c r="C331" s="1"/>
      <c r="D331" s="1"/>
      <c r="E331" s="1"/>
      <c r="F331" s="1"/>
      <c r="G331" s="1"/>
      <c r="H331" s="1"/>
    </row>
    <row r="332" spans="2:8" ht="15">
      <c r="B332" s="1"/>
      <c r="C332" s="1"/>
      <c r="D332" s="1"/>
      <c r="E332" s="1"/>
      <c r="F332" s="1"/>
      <c r="G332" s="1"/>
      <c r="H332" s="1"/>
    </row>
    <row r="333" spans="2:8" ht="15">
      <c r="B333" s="1"/>
      <c r="C333" s="1"/>
      <c r="D333" s="1"/>
      <c r="E333" s="1"/>
      <c r="F333" s="1"/>
      <c r="G333" s="1"/>
      <c r="H333" s="1"/>
    </row>
    <row r="334" spans="2:8" ht="15">
      <c r="B334" s="1"/>
      <c r="C334" s="1"/>
      <c r="D334" s="1"/>
      <c r="E334" s="1"/>
      <c r="F334" s="1"/>
      <c r="G334" s="1"/>
      <c r="H334" s="1"/>
    </row>
    <row r="335" spans="2:8" ht="15">
      <c r="B335" s="1"/>
      <c r="C335" s="1"/>
      <c r="D335" s="1"/>
      <c r="E335" s="1"/>
      <c r="F335" s="1"/>
      <c r="G335" s="1"/>
      <c r="H335" s="1"/>
    </row>
    <row r="336" spans="2:8" ht="15">
      <c r="B336" s="1"/>
      <c r="C336" s="1"/>
      <c r="D336" s="1"/>
      <c r="E336" s="1"/>
      <c r="F336" s="1"/>
      <c r="G336" s="1"/>
      <c r="H336" s="1"/>
    </row>
    <row r="337" spans="2:8" ht="15">
      <c r="B337" s="1"/>
      <c r="C337" s="1"/>
      <c r="D337" s="1"/>
      <c r="E337" s="1"/>
      <c r="F337" s="1"/>
      <c r="G337" s="1"/>
      <c r="H337" s="1"/>
    </row>
    <row r="338" spans="2:8" ht="15">
      <c r="B338" s="1"/>
      <c r="C338" s="1"/>
      <c r="D338" s="1"/>
      <c r="E338" s="1"/>
      <c r="F338" s="1"/>
      <c r="G338" s="1"/>
      <c r="H338" s="1"/>
    </row>
    <row r="339" spans="2:8" ht="15">
      <c r="B339" s="1"/>
      <c r="C339" s="1"/>
      <c r="D339" s="1"/>
      <c r="E339" s="1"/>
      <c r="F339" s="1"/>
      <c r="G339" s="1"/>
      <c r="H339" s="1"/>
    </row>
    <row r="340" spans="2:8" ht="15">
      <c r="B340" s="1"/>
      <c r="C340" s="1"/>
      <c r="D340" s="1"/>
      <c r="E340" s="1"/>
      <c r="F340" s="1"/>
      <c r="G340" s="1"/>
      <c r="H340" s="1"/>
    </row>
    <row r="341" spans="2:8" ht="15">
      <c r="B341" s="1"/>
      <c r="C341" s="1"/>
      <c r="D341" s="1"/>
      <c r="E341" s="1"/>
      <c r="F341" s="1"/>
      <c r="G341" s="1"/>
      <c r="H341" s="1"/>
    </row>
    <row r="342" spans="2:8" ht="15">
      <c r="B342" s="1"/>
      <c r="C342" s="1"/>
      <c r="D342" s="1"/>
      <c r="E342" s="1"/>
      <c r="F342" s="1"/>
      <c r="G342" s="1"/>
      <c r="H342" s="1"/>
    </row>
    <row r="343" spans="2:8" ht="15">
      <c r="B343" s="1"/>
      <c r="C343" s="1"/>
      <c r="D343" s="1"/>
      <c r="E343" s="1"/>
      <c r="F343" s="1"/>
      <c r="G343" s="1"/>
      <c r="H343" s="1"/>
    </row>
    <row r="344" spans="2:8" ht="15">
      <c r="B344" s="1"/>
      <c r="C344" s="1"/>
      <c r="D344" s="1"/>
      <c r="E344" s="1"/>
      <c r="F344" s="1"/>
      <c r="G344" s="1"/>
      <c r="H344" s="1"/>
    </row>
    <row r="345" spans="2:8" ht="15">
      <c r="B345" s="1"/>
      <c r="C345" s="1"/>
      <c r="D345" s="1"/>
      <c r="E345" s="1"/>
      <c r="F345" s="1"/>
      <c r="G345" s="1"/>
      <c r="H345" s="1"/>
    </row>
    <row r="346" spans="2:8" ht="15">
      <c r="B346" s="1"/>
      <c r="C346" s="1"/>
      <c r="D346" s="1"/>
      <c r="E346" s="1"/>
      <c r="F346" s="1"/>
      <c r="G346" s="1"/>
      <c r="H346" s="1"/>
    </row>
    <row r="347" spans="2:8" ht="15">
      <c r="B347" s="1"/>
      <c r="C347" s="1"/>
      <c r="D347" s="1"/>
      <c r="E347" s="1"/>
      <c r="F347" s="1"/>
      <c r="G347" s="1"/>
      <c r="H347" s="1"/>
    </row>
    <row r="348" spans="2:8" ht="15">
      <c r="B348" s="1"/>
      <c r="C348" s="1"/>
      <c r="D348" s="1"/>
      <c r="E348" s="1"/>
      <c r="F348" s="1"/>
      <c r="G348" s="1"/>
      <c r="H348" s="1"/>
    </row>
    <row r="349" spans="2:8" ht="15">
      <c r="B349" s="1"/>
      <c r="C349" s="1"/>
      <c r="D349" s="1"/>
      <c r="E349" s="1"/>
      <c r="F349" s="1"/>
      <c r="G349" s="1"/>
      <c r="H349" s="1"/>
    </row>
    <row r="350" spans="2:8" ht="15">
      <c r="B350" s="1"/>
      <c r="C350" s="1"/>
      <c r="D350" s="1"/>
      <c r="E350" s="1"/>
      <c r="F350" s="1"/>
      <c r="G350" s="1"/>
      <c r="H350" s="1"/>
    </row>
    <row r="351" spans="2:8" ht="15">
      <c r="B351" s="1"/>
      <c r="C351" s="1"/>
      <c r="D351" s="1"/>
      <c r="E351" s="1"/>
      <c r="F351" s="1"/>
      <c r="G351" s="1"/>
      <c r="H351" s="1"/>
    </row>
    <row r="352" spans="2:8" ht="15">
      <c r="B352" s="1"/>
      <c r="C352" s="1"/>
      <c r="D352" s="1"/>
      <c r="E352" s="1"/>
      <c r="F352" s="1"/>
      <c r="G352" s="1"/>
      <c r="H352" s="1"/>
    </row>
    <row r="353" spans="2:8" ht="15">
      <c r="B353" s="1"/>
      <c r="C353" s="1"/>
      <c r="D353" s="1"/>
      <c r="E353" s="1"/>
      <c r="F353" s="1"/>
      <c r="G353" s="1"/>
      <c r="H353" s="1"/>
    </row>
    <row r="354" spans="2:8" ht="15">
      <c r="B354" s="1"/>
      <c r="C354" s="1"/>
      <c r="D354" s="1"/>
      <c r="E354" s="1"/>
      <c r="F354" s="1"/>
      <c r="G354" s="1"/>
      <c r="H354" s="1"/>
    </row>
    <row r="355" spans="2:8" ht="15">
      <c r="B355" s="1"/>
      <c r="C355" s="1"/>
      <c r="D355" s="1"/>
      <c r="E355" s="1"/>
      <c r="F355" s="1"/>
      <c r="G355" s="1"/>
      <c r="H355" s="1"/>
    </row>
    <row r="356" spans="2:8" ht="15">
      <c r="B356" s="1"/>
      <c r="C356" s="1"/>
      <c r="D356" s="1"/>
      <c r="E356" s="1"/>
      <c r="F356" s="1"/>
      <c r="G356" s="1"/>
      <c r="H356" s="1"/>
    </row>
    <row r="357" spans="2:8" ht="15">
      <c r="B357" s="1"/>
      <c r="C357" s="1"/>
      <c r="D357" s="1"/>
      <c r="E357" s="1"/>
      <c r="F357" s="1"/>
      <c r="G357" s="1"/>
      <c r="H357" s="1"/>
    </row>
    <row r="358" spans="2:8" ht="15">
      <c r="B358" s="1"/>
      <c r="C358" s="1"/>
      <c r="D358" s="1"/>
      <c r="E358" s="1"/>
      <c r="F358" s="1"/>
      <c r="G358" s="1"/>
      <c r="H358" s="1"/>
    </row>
    <row r="359" spans="2:8" ht="15">
      <c r="B359" s="1"/>
      <c r="C359" s="1"/>
      <c r="D359" s="1"/>
      <c r="E359" s="1"/>
      <c r="F359" s="1"/>
      <c r="G359" s="1"/>
      <c r="H359" s="1"/>
    </row>
    <row r="360" spans="2:8" ht="15">
      <c r="B360" s="1"/>
      <c r="C360" s="1"/>
      <c r="D360" s="1"/>
      <c r="E360" s="1"/>
      <c r="F360" s="1"/>
      <c r="G360" s="1"/>
      <c r="H360" s="1"/>
    </row>
    <row r="361" spans="2:8" ht="15">
      <c r="B361" s="1"/>
      <c r="C361" s="1"/>
      <c r="D361" s="1"/>
      <c r="E361" s="1"/>
      <c r="F361" s="1"/>
      <c r="G361" s="1"/>
      <c r="H361" s="1"/>
    </row>
    <row r="362" spans="2:8" ht="15">
      <c r="B362" s="1"/>
      <c r="C362" s="1"/>
      <c r="D362" s="1"/>
      <c r="E362" s="1"/>
      <c r="F362" s="1"/>
      <c r="G362" s="1"/>
      <c r="H362" s="1"/>
    </row>
    <row r="363" spans="2:8" ht="15">
      <c r="B363" s="1"/>
      <c r="C363" s="1"/>
      <c r="D363" s="1"/>
      <c r="E363" s="1"/>
      <c r="F363" s="1"/>
      <c r="G363" s="1"/>
      <c r="H363" s="1"/>
    </row>
    <row r="364" spans="2:8" ht="15">
      <c r="B364" s="1"/>
      <c r="C364" s="1"/>
      <c r="D364" s="1"/>
      <c r="E364" s="1"/>
      <c r="F364" s="1"/>
      <c r="G364" s="1"/>
      <c r="H364" s="1"/>
    </row>
    <row r="365" spans="2:8" ht="15">
      <c r="B365" s="1"/>
      <c r="C365" s="1"/>
      <c r="D365" s="1"/>
      <c r="E365" s="1"/>
      <c r="F365" s="1"/>
      <c r="G365" s="1"/>
      <c r="H365" s="1"/>
    </row>
    <row r="366" spans="2:8" ht="15">
      <c r="B366" s="1"/>
      <c r="C366" s="1"/>
      <c r="D366" s="1"/>
      <c r="E366" s="1"/>
      <c r="F366" s="1"/>
      <c r="G366" s="1"/>
      <c r="H366" s="1"/>
    </row>
    <row r="367" spans="2:8" ht="15">
      <c r="B367" s="1"/>
      <c r="C367" s="1"/>
      <c r="D367" s="1"/>
      <c r="E367" s="1"/>
      <c r="F367" s="1"/>
      <c r="G367" s="1"/>
      <c r="H367" s="1"/>
    </row>
    <row r="368" spans="2:8" ht="15">
      <c r="B368" s="1"/>
      <c r="C368" s="1"/>
      <c r="D368" s="1"/>
      <c r="E368" s="1"/>
      <c r="F368" s="1"/>
      <c r="G368" s="1"/>
      <c r="H368" s="1"/>
    </row>
    <row r="369" spans="2:8" ht="15">
      <c r="B369" s="1"/>
      <c r="C369" s="1"/>
      <c r="D369" s="1"/>
      <c r="E369" s="1"/>
      <c r="F369" s="1"/>
      <c r="G369" s="1"/>
      <c r="H369" s="1"/>
    </row>
    <row r="370" spans="2:8" ht="15">
      <c r="B370" s="1"/>
      <c r="C370" s="1"/>
      <c r="D370" s="1"/>
      <c r="E370" s="1"/>
      <c r="F370" s="1"/>
      <c r="G370" s="1"/>
      <c r="H370" s="1"/>
    </row>
    <row r="371" spans="2:8" ht="15">
      <c r="B371" s="1"/>
      <c r="C371" s="1"/>
      <c r="D371" s="1"/>
      <c r="E371" s="1"/>
      <c r="F371" s="1"/>
      <c r="G371" s="1"/>
      <c r="H371" s="1"/>
    </row>
    <row r="372" spans="2:8" ht="15">
      <c r="B372" s="1"/>
      <c r="C372" s="1"/>
      <c r="D372" s="1"/>
      <c r="E372" s="1"/>
      <c r="F372" s="1"/>
      <c r="G372" s="1"/>
      <c r="H372" s="1"/>
    </row>
    <row r="373" spans="2:8" ht="15">
      <c r="B373" s="1"/>
      <c r="C373" s="1"/>
      <c r="D373" s="1"/>
      <c r="E373" s="1"/>
      <c r="F373" s="1"/>
      <c r="G373" s="1"/>
      <c r="H373" s="1"/>
    </row>
    <row r="374" spans="2:8" ht="15">
      <c r="B374" s="1"/>
      <c r="C374" s="1"/>
      <c r="D374" s="1"/>
      <c r="E374" s="1"/>
      <c r="F374" s="1"/>
      <c r="G374" s="1"/>
      <c r="H374" s="1"/>
    </row>
    <row r="375" spans="2:8" ht="15">
      <c r="B375" s="1"/>
      <c r="C375" s="1"/>
      <c r="D375" s="1"/>
      <c r="E375" s="1"/>
      <c r="F375" s="1"/>
      <c r="G375" s="1"/>
      <c r="H375" s="1"/>
    </row>
    <row r="376" spans="2:8" ht="15">
      <c r="B376" s="1"/>
      <c r="C376" s="1"/>
      <c r="D376" s="1"/>
      <c r="E376" s="1"/>
      <c r="F376" s="1"/>
      <c r="G376" s="1"/>
      <c r="H376" s="1"/>
    </row>
    <row r="377" spans="2:8" ht="15">
      <c r="B377" s="1"/>
      <c r="C377" s="1"/>
      <c r="D377" s="1"/>
      <c r="E377" s="1"/>
      <c r="F377" s="1"/>
      <c r="G377" s="1"/>
      <c r="H377" s="1"/>
    </row>
    <row r="378" spans="2:8" ht="15">
      <c r="B378" s="1"/>
      <c r="C378" s="1"/>
      <c r="D378" s="1"/>
      <c r="E378" s="1"/>
      <c r="F378" s="1"/>
      <c r="G378" s="1"/>
      <c r="H378" s="1"/>
    </row>
    <row r="379" spans="2:8" ht="15">
      <c r="B379" s="1"/>
      <c r="C379" s="1"/>
      <c r="D379" s="1"/>
      <c r="E379" s="1"/>
      <c r="F379" s="1"/>
      <c r="G379" s="1"/>
      <c r="H379" s="1"/>
    </row>
    <row r="380" spans="2:8" ht="15">
      <c r="B380" s="1"/>
      <c r="C380" s="1"/>
      <c r="D380" s="1"/>
      <c r="E380" s="1"/>
      <c r="F380" s="1"/>
      <c r="G380" s="1"/>
      <c r="H380" s="1"/>
    </row>
    <row r="381" spans="2:8" ht="15">
      <c r="B381" s="1"/>
      <c r="C381" s="1"/>
      <c r="D381" s="1"/>
      <c r="E381" s="1"/>
      <c r="F381" s="1"/>
      <c r="G381" s="1"/>
      <c r="H381" s="1"/>
    </row>
    <row r="382" spans="2:8" ht="15">
      <c r="B382" s="1"/>
      <c r="C382" s="1"/>
      <c r="D382" s="1"/>
      <c r="E382" s="1"/>
      <c r="F382" s="1"/>
      <c r="G382" s="1"/>
      <c r="H382" s="1"/>
    </row>
    <row r="383" spans="2:8" ht="15">
      <c r="B383" s="1"/>
      <c r="C383" s="1"/>
      <c r="D383" s="1"/>
      <c r="E383" s="1"/>
      <c r="F383" s="1"/>
      <c r="G383" s="1"/>
      <c r="H383" s="1"/>
    </row>
    <row r="384" spans="2:8" ht="15">
      <c r="B384" s="1"/>
      <c r="C384" s="1"/>
      <c r="D384" s="1"/>
      <c r="E384" s="1"/>
      <c r="F384" s="1"/>
      <c r="G384" s="1"/>
      <c r="H384" s="1"/>
    </row>
    <row r="385" spans="2:8" ht="15">
      <c r="B385" s="1"/>
      <c r="C385" s="1"/>
      <c r="D385" s="1"/>
      <c r="E385" s="1"/>
      <c r="F385" s="1"/>
      <c r="G385" s="1"/>
      <c r="H385" s="1"/>
    </row>
    <row r="386" spans="2:8" ht="15">
      <c r="B386" s="1"/>
      <c r="C386" s="1"/>
      <c r="D386" s="1"/>
      <c r="E386" s="1"/>
      <c r="F386" s="1"/>
      <c r="G386" s="1"/>
      <c r="H386" s="1"/>
    </row>
    <row r="387" spans="2:8" ht="15">
      <c r="B387" s="1"/>
      <c r="C387" s="1"/>
      <c r="D387" s="1"/>
      <c r="E387" s="1"/>
      <c r="F387" s="1"/>
      <c r="G387" s="1"/>
      <c r="H387" s="1"/>
    </row>
    <row r="388" spans="2:8" ht="15">
      <c r="B388" s="1"/>
      <c r="C388" s="1"/>
      <c r="D388" s="1"/>
      <c r="E388" s="1"/>
      <c r="F388" s="1"/>
      <c r="G388" s="1"/>
      <c r="H388" s="1"/>
    </row>
    <row r="389" spans="2:8" ht="15">
      <c r="B389" s="1"/>
      <c r="C389" s="1"/>
      <c r="D389" s="1"/>
      <c r="E389" s="1"/>
      <c r="F389" s="1"/>
      <c r="G389" s="1"/>
      <c r="H389" s="1"/>
    </row>
    <row r="390" spans="2:8" ht="15">
      <c r="B390" s="1"/>
      <c r="C390" s="1"/>
      <c r="D390" s="1"/>
      <c r="E390" s="1"/>
      <c r="F390" s="1"/>
      <c r="G390" s="1"/>
      <c r="H390" s="1"/>
    </row>
    <row r="391" spans="2:8" ht="15">
      <c r="B391" s="1"/>
      <c r="C391" s="1"/>
      <c r="D391" s="1"/>
      <c r="E391" s="1"/>
      <c r="F391" s="1"/>
      <c r="G391" s="1"/>
      <c r="H391" s="1"/>
    </row>
    <row r="392" spans="2:8" ht="15">
      <c r="B392" s="1"/>
      <c r="C392" s="1"/>
      <c r="D392" s="1"/>
      <c r="E392" s="1"/>
      <c r="F392" s="1"/>
      <c r="G392" s="1"/>
      <c r="H392" s="1"/>
    </row>
    <row r="393" spans="2:8" ht="15">
      <c r="B393" s="1"/>
      <c r="C393" s="1"/>
      <c r="D393" s="1"/>
      <c r="E393" s="1"/>
      <c r="F393" s="1"/>
      <c r="G393" s="1"/>
      <c r="H393" s="1"/>
    </row>
    <row r="394" spans="2:8" ht="15">
      <c r="B394" s="1"/>
      <c r="C394" s="1"/>
      <c r="D394" s="1"/>
      <c r="E394" s="1"/>
      <c r="F394" s="1"/>
      <c r="G394" s="1"/>
      <c r="H394" s="1"/>
    </row>
    <row r="395" spans="2:8" ht="15">
      <c r="B395" s="1"/>
      <c r="C395" s="1"/>
      <c r="D395" s="1"/>
      <c r="E395" s="1"/>
      <c r="F395" s="1"/>
      <c r="G395" s="1"/>
      <c r="H395" s="1"/>
    </row>
    <row r="396" spans="2:8" ht="15">
      <c r="B396" s="1"/>
      <c r="C396" s="1"/>
      <c r="D396" s="1"/>
      <c r="E396" s="1"/>
      <c r="F396" s="1"/>
      <c r="G396" s="1"/>
      <c r="H396" s="1"/>
    </row>
    <row r="397" spans="2:8" ht="15">
      <c r="B397" s="1"/>
      <c r="C397" s="1"/>
      <c r="D397" s="1"/>
      <c r="E397" s="1"/>
      <c r="F397" s="1"/>
      <c r="G397" s="1"/>
      <c r="H397" s="1"/>
    </row>
    <row r="398" spans="2:8" ht="15">
      <c r="B398" s="1"/>
      <c r="C398" s="1"/>
      <c r="D398" s="1"/>
      <c r="E398" s="1"/>
      <c r="F398" s="1"/>
      <c r="G398" s="1"/>
      <c r="H398" s="1"/>
    </row>
    <row r="399" spans="2:8" ht="15">
      <c r="B399" s="1"/>
      <c r="C399" s="1"/>
      <c r="D399" s="1"/>
      <c r="E399" s="1"/>
      <c r="F399" s="1"/>
      <c r="G399" s="1"/>
      <c r="H399" s="1"/>
    </row>
    <row r="400" spans="2:8" ht="15">
      <c r="B400" s="1"/>
      <c r="C400" s="1"/>
      <c r="D400" s="1"/>
      <c r="E400" s="1"/>
      <c r="F400" s="1"/>
      <c r="G400" s="1"/>
      <c r="H400" s="1"/>
    </row>
    <row r="401" spans="2:8" ht="15">
      <c r="B401" s="1"/>
      <c r="C401" s="1"/>
      <c r="D401" s="1"/>
      <c r="E401" s="1"/>
      <c r="F401" s="1"/>
      <c r="G401" s="1"/>
      <c r="H401" s="1"/>
    </row>
    <row r="402" spans="2:8" ht="15">
      <c r="B402" s="1"/>
      <c r="C402" s="1"/>
      <c r="D402" s="1"/>
      <c r="E402" s="1"/>
      <c r="F402" s="1"/>
      <c r="G402" s="1"/>
      <c r="H402" s="1"/>
    </row>
    <row r="403" spans="2:8" ht="15">
      <c r="B403" s="1"/>
      <c r="C403" s="1"/>
      <c r="D403" s="1"/>
      <c r="E403" s="1"/>
      <c r="F403" s="1"/>
      <c r="G403" s="1"/>
      <c r="H403" s="1"/>
    </row>
    <row r="404" spans="2:8" ht="15">
      <c r="B404" s="1"/>
      <c r="C404" s="1"/>
      <c r="D404" s="1"/>
      <c r="E404" s="1"/>
      <c r="F404" s="1"/>
      <c r="G404" s="1"/>
      <c r="H404" s="1"/>
    </row>
    <row r="405" spans="2:8" ht="15">
      <c r="B405" s="1"/>
      <c r="C405" s="1"/>
      <c r="D405" s="1"/>
      <c r="E405" s="1"/>
      <c r="F405" s="1"/>
      <c r="G405" s="1"/>
      <c r="H405" s="1"/>
    </row>
    <row r="406" spans="2:8" ht="15">
      <c r="B406" s="1"/>
      <c r="C406" s="1"/>
      <c r="D406" s="1"/>
      <c r="E406" s="1"/>
      <c r="F406" s="1"/>
      <c r="G406" s="1"/>
      <c r="H406" s="1"/>
    </row>
    <row r="407" spans="2:8" ht="15">
      <c r="B407" s="1"/>
      <c r="C407" s="1"/>
      <c r="D407" s="1"/>
      <c r="E407" s="1"/>
      <c r="F407" s="1"/>
      <c r="G407" s="1"/>
      <c r="H407" s="1"/>
    </row>
    <row r="408" spans="2:8" ht="15">
      <c r="B408" s="1"/>
      <c r="C408" s="1"/>
      <c r="D408" s="1"/>
      <c r="E408" s="1"/>
      <c r="F408" s="1"/>
      <c r="G408" s="1"/>
      <c r="H408" s="1"/>
    </row>
    <row r="409" spans="2:8" ht="15">
      <c r="B409" s="1"/>
      <c r="C409" s="1"/>
      <c r="D409" s="1"/>
      <c r="E409" s="1"/>
      <c r="F409" s="1"/>
      <c r="G409" s="1"/>
      <c r="H409" s="1"/>
    </row>
    <row r="410" spans="2:8" ht="15">
      <c r="B410" s="1"/>
      <c r="C410" s="1"/>
      <c r="D410" s="1"/>
      <c r="E410" s="1"/>
      <c r="F410" s="1"/>
      <c r="G410" s="1"/>
      <c r="H410" s="1"/>
    </row>
    <row r="411" spans="2:8" ht="15">
      <c r="B411" s="1"/>
      <c r="C411" s="1"/>
      <c r="D411" s="1"/>
      <c r="E411" s="1"/>
      <c r="F411" s="1"/>
      <c r="G411" s="1"/>
      <c r="H411" s="1"/>
    </row>
    <row r="412" spans="2:8" ht="15">
      <c r="B412" s="1"/>
      <c r="C412" s="1"/>
      <c r="D412" s="1"/>
      <c r="E412" s="1"/>
      <c r="F412" s="1"/>
      <c r="G412" s="1"/>
      <c r="H412" s="1"/>
    </row>
    <row r="413" spans="2:8" ht="15">
      <c r="B413" s="1"/>
      <c r="C413" s="1"/>
      <c r="D413" s="1"/>
      <c r="E413" s="1"/>
      <c r="F413" s="1"/>
      <c r="G413" s="1"/>
      <c r="H413" s="1"/>
    </row>
    <row r="414" spans="2:8" ht="15">
      <c r="B414" s="1"/>
      <c r="C414" s="1"/>
      <c r="D414" s="1"/>
      <c r="E414" s="1"/>
      <c r="F414" s="1"/>
      <c r="G414" s="1"/>
      <c r="H414" s="1"/>
    </row>
    <row r="415" spans="2:8" ht="15">
      <c r="B415" s="1"/>
      <c r="C415" s="1"/>
      <c r="D415" s="1"/>
      <c r="E415" s="1"/>
      <c r="F415" s="1"/>
      <c r="G415" s="1"/>
      <c r="H415" s="1"/>
    </row>
    <row r="416" spans="2:8" ht="15">
      <c r="B416" s="1"/>
      <c r="C416" s="1"/>
      <c r="D416" s="1"/>
      <c r="E416" s="1"/>
      <c r="F416" s="1"/>
      <c r="G416" s="1"/>
      <c r="H416" s="1"/>
    </row>
    <row r="417" spans="2:8" ht="15">
      <c r="B417" s="1"/>
      <c r="C417" s="1"/>
      <c r="D417" s="1"/>
      <c r="E417" s="1"/>
      <c r="F417" s="1"/>
      <c r="G417" s="1"/>
      <c r="H417" s="1"/>
    </row>
    <row r="418" spans="2:8" ht="15">
      <c r="B418" s="1"/>
      <c r="C418" s="1"/>
      <c r="D418" s="1"/>
      <c r="E418" s="1"/>
      <c r="F418" s="1"/>
      <c r="G418" s="1"/>
      <c r="H418" s="1"/>
    </row>
    <row r="419" spans="2:8" ht="15">
      <c r="B419" s="1"/>
      <c r="C419" s="1"/>
      <c r="D419" s="1"/>
      <c r="E419" s="1"/>
      <c r="F419" s="1"/>
      <c r="G419" s="1"/>
      <c r="H419" s="1"/>
    </row>
    <row r="420" spans="2:8" ht="15">
      <c r="B420" s="1"/>
      <c r="C420" s="1"/>
      <c r="D420" s="1"/>
      <c r="E420" s="1"/>
      <c r="F420" s="1"/>
      <c r="G420" s="1"/>
      <c r="H420" s="1"/>
    </row>
    <row r="421" spans="2:8" ht="15">
      <c r="B421" s="1"/>
      <c r="C421" s="1"/>
      <c r="D421" s="1"/>
      <c r="E421" s="1"/>
      <c r="F421" s="1"/>
      <c r="G421" s="1"/>
      <c r="H421" s="1"/>
    </row>
    <row r="422" spans="2:8" ht="15">
      <c r="B422" s="1"/>
      <c r="C422" s="1"/>
      <c r="D422" s="1"/>
      <c r="E422" s="1"/>
      <c r="F422" s="1"/>
      <c r="G422" s="1"/>
      <c r="H422" s="1"/>
    </row>
    <row r="423" spans="2:8" ht="15">
      <c r="B423" s="1"/>
      <c r="C423" s="1"/>
      <c r="D423" s="1"/>
      <c r="E423" s="1"/>
      <c r="F423" s="1"/>
      <c r="G423" s="1"/>
      <c r="H423" s="1"/>
    </row>
    <row r="424" spans="2:8" ht="15">
      <c r="B424" s="1"/>
      <c r="C424" s="1"/>
      <c r="D424" s="1"/>
      <c r="E424" s="1"/>
      <c r="F424" s="1"/>
      <c r="G424" s="1"/>
      <c r="H424" s="1"/>
    </row>
    <row r="425" spans="2:8" ht="15">
      <c r="B425" s="1"/>
      <c r="C425" s="1"/>
      <c r="D425" s="1"/>
      <c r="E425" s="1"/>
      <c r="F425" s="1"/>
      <c r="G425" s="1"/>
      <c r="H425" s="1"/>
    </row>
    <row r="426" spans="2:8" ht="15">
      <c r="B426" s="1"/>
      <c r="C426" s="1"/>
      <c r="D426" s="1"/>
      <c r="E426" s="1"/>
      <c r="F426" s="1"/>
      <c r="G426" s="1"/>
      <c r="H426" s="1"/>
    </row>
    <row r="427" spans="2:8" ht="15">
      <c r="B427" s="1"/>
      <c r="C427" s="1"/>
      <c r="D427" s="1"/>
      <c r="E427" s="1"/>
      <c r="F427" s="1"/>
      <c r="G427" s="1"/>
      <c r="H427" s="1"/>
    </row>
    <row r="428" spans="2:8" ht="15">
      <c r="B428" s="1"/>
      <c r="C428" s="1"/>
      <c r="D428" s="1"/>
      <c r="E428" s="1"/>
      <c r="F428" s="1"/>
      <c r="G428" s="1"/>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sheetData>
  <sheetProtection/>
  <mergeCells count="207">
    <mergeCell ref="H183:I183"/>
    <mergeCell ref="A176:I176"/>
    <mergeCell ref="A179:I179"/>
    <mergeCell ref="H162:I162"/>
    <mergeCell ref="H21:I22"/>
    <mergeCell ref="A1:I1"/>
    <mergeCell ref="H141:I141"/>
    <mergeCell ref="A150:I150"/>
    <mergeCell ref="A169:I169"/>
    <mergeCell ref="A165:I165"/>
    <mergeCell ref="A168:C168"/>
    <mergeCell ref="H156:I156"/>
    <mergeCell ref="H166:I166"/>
    <mergeCell ref="H163:I163"/>
    <mergeCell ref="H168:I168"/>
    <mergeCell ref="H164:I164"/>
    <mergeCell ref="H152:I152"/>
    <mergeCell ref="A149:B149"/>
    <mergeCell ref="H148:I148"/>
    <mergeCell ref="A143:I143"/>
    <mergeCell ref="H147:I147"/>
    <mergeCell ref="H161:I161"/>
    <mergeCell ref="H144:I144"/>
    <mergeCell ref="H26:I26"/>
    <mergeCell ref="H27:I27"/>
    <mergeCell ref="H72:I72"/>
    <mergeCell ref="A160:I160"/>
    <mergeCell ref="A154:I154"/>
    <mergeCell ref="A118:C118"/>
    <mergeCell ref="H121:I121"/>
    <mergeCell ref="H153:I153"/>
    <mergeCell ref="H155:I155"/>
    <mergeCell ref="A151:I151"/>
    <mergeCell ref="H138:I138"/>
    <mergeCell ref="H128:I128"/>
    <mergeCell ref="A139:I139"/>
    <mergeCell ref="A124:I124"/>
    <mergeCell ref="H132:I132"/>
    <mergeCell ref="H126:I126"/>
    <mergeCell ref="H118:I118"/>
    <mergeCell ref="H122:I122"/>
    <mergeCell ref="H142:I142"/>
    <mergeCell ref="H125:I125"/>
    <mergeCell ref="A113:B113"/>
    <mergeCell ref="A117:B117"/>
    <mergeCell ref="H117:I117"/>
    <mergeCell ref="A28:I28"/>
    <mergeCell ref="H112:I112"/>
    <mergeCell ref="A190:C190"/>
    <mergeCell ref="H173:I173"/>
    <mergeCell ref="H177:I177"/>
    <mergeCell ref="H174:I174"/>
    <mergeCell ref="H180:I180"/>
    <mergeCell ref="H116:I116"/>
    <mergeCell ref="H131:I131"/>
    <mergeCell ref="H130:I130"/>
    <mergeCell ref="H158:I158"/>
    <mergeCell ref="A120:I120"/>
    <mergeCell ref="A134:I134"/>
    <mergeCell ref="H135:I135"/>
    <mergeCell ref="H136:I136"/>
    <mergeCell ref="H137:I137"/>
    <mergeCell ref="H145:I145"/>
    <mergeCell ref="H123:I123"/>
    <mergeCell ref="A146:I146"/>
    <mergeCell ref="A157:I157"/>
    <mergeCell ref="H129:I129"/>
    <mergeCell ref="H127:I127"/>
    <mergeCell ref="A119:I119"/>
    <mergeCell ref="H159:I159"/>
    <mergeCell ref="H188:I188"/>
    <mergeCell ref="H181:I181"/>
    <mergeCell ref="H24:I24"/>
    <mergeCell ref="H196:I196"/>
    <mergeCell ref="H194:I194"/>
    <mergeCell ref="A140:I140"/>
    <mergeCell ref="A138:B138"/>
    <mergeCell ref="H133:I133"/>
    <mergeCell ref="H193:I193"/>
    <mergeCell ref="H149:I149"/>
    <mergeCell ref="H171:I171"/>
    <mergeCell ref="A170:I170"/>
    <mergeCell ref="H167:I167"/>
    <mergeCell ref="A192:I192"/>
    <mergeCell ref="A191:I191"/>
    <mergeCell ref="H189:I189"/>
    <mergeCell ref="H182:I182"/>
    <mergeCell ref="H186:I186"/>
    <mergeCell ref="H190:I190"/>
    <mergeCell ref="A195:C195"/>
    <mergeCell ref="A196:B196"/>
    <mergeCell ref="H172:I172"/>
    <mergeCell ref="H195:I195"/>
    <mergeCell ref="A185:I185"/>
    <mergeCell ref="A114:I114"/>
    <mergeCell ref="H187:I187"/>
    <mergeCell ref="H109:I109"/>
    <mergeCell ref="H115:I115"/>
    <mergeCell ref="H113:I113"/>
    <mergeCell ref="A111:I111"/>
    <mergeCell ref="A110:B110"/>
    <mergeCell ref="A31:C31"/>
    <mergeCell ref="A79:I79"/>
    <mergeCell ref="H43:I43"/>
    <mergeCell ref="H44:I44"/>
    <mergeCell ref="A32:I32"/>
    <mergeCell ref="A39:I39"/>
    <mergeCell ref="C34:D34"/>
    <mergeCell ref="H31:I31"/>
    <mergeCell ref="H65:I65"/>
    <mergeCell ref="H38:I38"/>
    <mergeCell ref="H67:I67"/>
    <mergeCell ref="H78:I78"/>
    <mergeCell ref="H40:I40"/>
    <mergeCell ref="H66:I66"/>
    <mergeCell ref="H108:I108"/>
    <mergeCell ref="H110:I110"/>
    <mergeCell ref="H103:I103"/>
    <mergeCell ref="H74:I74"/>
    <mergeCell ref="H75:I75"/>
    <mergeCell ref="A2:I2"/>
    <mergeCell ref="H36:I36"/>
    <mergeCell ref="A33:I33"/>
    <mergeCell ref="A9:I9"/>
    <mergeCell ref="H10:I10"/>
    <mergeCell ref="A4:I4"/>
    <mergeCell ref="A14:I14"/>
    <mergeCell ref="H34:I34"/>
    <mergeCell ref="H19:I19"/>
    <mergeCell ref="A17:I17"/>
    <mergeCell ref="A20:I20"/>
    <mergeCell ref="F34:G34"/>
    <mergeCell ref="H23:I23"/>
    <mergeCell ref="H29:I29"/>
    <mergeCell ref="H13:I13"/>
    <mergeCell ref="A5:I5"/>
    <mergeCell ref="H30:I30"/>
    <mergeCell ref="H11:I11"/>
    <mergeCell ref="H18:I18"/>
    <mergeCell ref="H6:I6"/>
    <mergeCell ref="H12:I12"/>
    <mergeCell ref="H15:I15"/>
    <mergeCell ref="H7:I7"/>
    <mergeCell ref="A25:I25"/>
    <mergeCell ref="H8:I8"/>
    <mergeCell ref="H16:I16"/>
    <mergeCell ref="A103:B103"/>
    <mergeCell ref="A76:I76"/>
    <mergeCell ref="A42:I42"/>
    <mergeCell ref="H41:I41"/>
    <mergeCell ref="H62:I62"/>
    <mergeCell ref="H37:I37"/>
    <mergeCell ref="A51:I51"/>
    <mergeCell ref="H52:I52"/>
    <mergeCell ref="H54:I54"/>
    <mergeCell ref="A55:I55"/>
    <mergeCell ref="H56:I56"/>
    <mergeCell ref="H57:I57"/>
    <mergeCell ref="A64:I64"/>
    <mergeCell ref="A73:I73"/>
    <mergeCell ref="A69:I69"/>
    <mergeCell ref="H70:I70"/>
    <mergeCell ref="A45:I45"/>
    <mergeCell ref="H46:I46"/>
    <mergeCell ref="H47:I47"/>
    <mergeCell ref="H86:I86"/>
    <mergeCell ref="H85:I85"/>
    <mergeCell ref="H87:I87"/>
    <mergeCell ref="H59:I59"/>
    <mergeCell ref="H60:I60"/>
    <mergeCell ref="H77:I77"/>
    <mergeCell ref="A104:I104"/>
    <mergeCell ref="A88:C88"/>
    <mergeCell ref="H101:I101"/>
    <mergeCell ref="H88:I88"/>
    <mergeCell ref="A90:I90"/>
    <mergeCell ref="A89:I89"/>
    <mergeCell ref="H99:I99"/>
    <mergeCell ref="A100:I100"/>
    <mergeCell ref="H93:I93"/>
    <mergeCell ref="A96:I96"/>
    <mergeCell ref="H97:I97"/>
    <mergeCell ref="A67:C67"/>
    <mergeCell ref="H35:I35"/>
    <mergeCell ref="A48:I48"/>
    <mergeCell ref="H49:I49"/>
    <mergeCell ref="H50:I50"/>
    <mergeCell ref="H53:I53"/>
    <mergeCell ref="H71:I71"/>
    <mergeCell ref="A105:I105"/>
    <mergeCell ref="H106:I106"/>
    <mergeCell ref="H107:I107"/>
    <mergeCell ref="H102:I102"/>
    <mergeCell ref="H95:I95"/>
    <mergeCell ref="H91:I91"/>
    <mergeCell ref="H92:I92"/>
    <mergeCell ref="H98:I98"/>
    <mergeCell ref="A58:I58"/>
    <mergeCell ref="H94:I94"/>
    <mergeCell ref="H63:I63"/>
    <mergeCell ref="A61:I61"/>
    <mergeCell ref="H80:I80"/>
    <mergeCell ref="H84:I84"/>
    <mergeCell ref="A68:I68"/>
    <mergeCell ref="H83:I83"/>
    <mergeCell ref="H82:I82"/>
    <mergeCell ref="H81:I81"/>
  </mergeCells>
  <printOptions/>
  <pageMargins left="0.7" right="0.7" top="0.75" bottom="0.75" header="0.3" footer="0.3"/>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инвестиций</dc:creator>
  <cp:keywords/>
  <dc:description/>
  <cp:lastModifiedBy>user</cp:lastModifiedBy>
  <cp:lastPrinted>2022-09-13T13:24:27Z</cp:lastPrinted>
  <dcterms:created xsi:type="dcterms:W3CDTF">2013-01-31T07:26:25Z</dcterms:created>
  <dcterms:modified xsi:type="dcterms:W3CDTF">2022-12-01T07:57:30Z</dcterms:modified>
  <cp:category/>
  <cp:version/>
  <cp:contentType/>
  <cp:contentStatus/>
</cp:coreProperties>
</file>